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240" windowWidth="15135" windowHeight="9180" activeTab="2"/>
  </bookViews>
  <sheets>
    <sheet name="GRUPA 1" sheetId="1" r:id="rId1"/>
    <sheet name="GRUPA 2-izmjena 14 06 2018" sheetId="2" r:id="rId2"/>
    <sheet name="GRUPA 3-izmjena 14 06 2018" sheetId="3" r:id="rId3"/>
  </sheets>
  <definedNames>
    <definedName name="_xlnm.Print_Area" localSheetId="0">'GRUPA 1'!$A$1:$M$37</definedName>
    <definedName name="_xlnm.Print_Area" localSheetId="1">'GRUPA 2-izmjena 14 06 2018'!$A$1:$M$36</definedName>
    <definedName name="_xlnm.Print_Area" localSheetId="2">'GRUPA 3-izmjena 14 06 2018'!$A$1:$M$38</definedName>
    <definedName name="_xlnm.Print_Titles" localSheetId="0">'GRUPA 1'!$13:$14</definedName>
    <definedName name="_xlnm.Print_Titles" localSheetId="1">'GRUPA 2-izmjena 14 06 2018'!$13:$14</definedName>
  </definedNames>
  <calcPr calcId="145621"/>
</workbook>
</file>

<file path=xl/calcChain.xml><?xml version="1.0" encoding="utf-8"?>
<calcChain xmlns="http://schemas.openxmlformats.org/spreadsheetml/2006/main">
  <c r="K29" i="3" l="1"/>
  <c r="K30" i="3"/>
  <c r="L30" i="3" s="1"/>
  <c r="M30" i="3" s="1"/>
  <c r="L29" i="3"/>
  <c r="M29" i="3" s="1"/>
  <c r="K28" i="3"/>
  <c r="L28" i="3" s="1"/>
  <c r="M28" i="3" s="1"/>
  <c r="K27" i="3"/>
  <c r="L27" i="3" s="1"/>
  <c r="M27" i="3" s="1"/>
  <c r="K26" i="3"/>
  <c r="L26" i="3" s="1"/>
  <c r="M26" i="3" s="1"/>
  <c r="K25" i="3"/>
  <c r="L25" i="3" s="1"/>
  <c r="M25" i="3" s="1"/>
  <c r="K24" i="3"/>
  <c r="L24" i="3" s="1"/>
  <c r="M24" i="3" s="1"/>
  <c r="K23" i="3"/>
  <c r="L23" i="3" s="1"/>
  <c r="M23" i="3" s="1"/>
  <c r="K22" i="3"/>
  <c r="L22" i="3" s="1"/>
  <c r="M22" i="3" s="1"/>
  <c r="K21" i="3"/>
  <c r="L21" i="3" s="1"/>
  <c r="M21" i="3" s="1"/>
  <c r="K20" i="3"/>
  <c r="L20" i="3" s="1"/>
  <c r="M20" i="3" s="1"/>
  <c r="K19" i="3"/>
  <c r="L19" i="3" s="1"/>
  <c r="M19" i="3" s="1"/>
  <c r="K18" i="3"/>
  <c r="L18" i="3" s="1"/>
  <c r="M18" i="3" s="1"/>
  <c r="K17" i="3"/>
  <c r="L17" i="3" s="1"/>
  <c r="M17" i="3" s="1"/>
  <c r="K16" i="3"/>
  <c r="L16" i="3" s="1"/>
  <c r="M16" i="3" s="1"/>
  <c r="K15" i="3"/>
  <c r="L15" i="3" s="1"/>
  <c r="M15" i="3" s="1"/>
  <c r="K28" i="2"/>
  <c r="L28" i="2" s="1"/>
  <c r="M28" i="2" s="1"/>
  <c r="K27" i="2"/>
  <c r="L27" i="2" s="1"/>
  <c r="M27" i="2" s="1"/>
  <c r="K26" i="2"/>
  <c r="L26" i="2" s="1"/>
  <c r="M26" i="2" s="1"/>
  <c r="K25" i="2"/>
  <c r="L25" i="2" s="1"/>
  <c r="M25" i="2" s="1"/>
  <c r="K24" i="2"/>
  <c r="L24" i="2" s="1"/>
  <c r="M24" i="2" s="1"/>
  <c r="K23" i="2"/>
  <c r="L23" i="2" s="1"/>
  <c r="M23" i="2" s="1"/>
  <c r="K22" i="2"/>
  <c r="L22" i="2" s="1"/>
  <c r="M22" i="2" s="1"/>
  <c r="K21" i="2"/>
  <c r="L21" i="2" s="1"/>
  <c r="M21" i="2" s="1"/>
  <c r="K20" i="2"/>
  <c r="L20" i="2" s="1"/>
  <c r="M20" i="2" s="1"/>
  <c r="K19" i="2"/>
  <c r="L19" i="2" s="1"/>
  <c r="M19" i="2" s="1"/>
  <c r="K18" i="2"/>
  <c r="L18" i="2" s="1"/>
  <c r="M18" i="2" s="1"/>
  <c r="K17" i="2"/>
  <c r="L17" i="2" s="1"/>
  <c r="M17" i="2" s="1"/>
  <c r="L16" i="2"/>
  <c r="M16" i="2" s="1"/>
  <c r="K16" i="2"/>
  <c r="K15" i="2"/>
  <c r="L15" i="2" s="1"/>
  <c r="M15" i="2" s="1"/>
  <c r="K24" i="1"/>
  <c r="L24" i="1" s="1"/>
  <c r="M24" i="1" s="1"/>
  <c r="K25" i="1"/>
  <c r="K26" i="1"/>
  <c r="L26" i="1" s="1"/>
  <c r="M26" i="1" s="1"/>
  <c r="K27" i="1"/>
  <c r="K28" i="1"/>
  <c r="L28" i="1" s="1"/>
  <c r="M28" i="1" s="1"/>
  <c r="L25" i="1"/>
  <c r="M25" i="1" s="1"/>
  <c r="L27" i="1"/>
  <c r="M27" i="1" s="1"/>
  <c r="M32" i="3" l="1"/>
  <c r="M33" i="3" s="1"/>
  <c r="M34" i="3" s="1"/>
  <c r="M30" i="2"/>
  <c r="K15" i="1"/>
  <c r="L15" i="1" s="1"/>
  <c r="M15" i="1" s="1"/>
  <c r="K16" i="1"/>
  <c r="L16" i="1" s="1"/>
  <c r="M16" i="1" s="1"/>
  <c r="K17" i="1"/>
  <c r="L17" i="1" s="1"/>
  <c r="M17" i="1" s="1"/>
  <c r="K18" i="1"/>
  <c r="L18" i="1" s="1"/>
  <c r="M18" i="1" s="1"/>
  <c r="K19" i="1"/>
  <c r="L19" i="1" s="1"/>
  <c r="M19" i="1" s="1"/>
  <c r="K20" i="1"/>
  <c r="L20" i="1" s="1"/>
  <c r="M20" i="1" s="1"/>
  <c r="K21" i="1"/>
  <c r="L21" i="1" s="1"/>
  <c r="M21" i="1" s="1"/>
  <c r="K22" i="1"/>
  <c r="L22" i="1" s="1"/>
  <c r="M22" i="1" s="1"/>
  <c r="K23" i="1"/>
  <c r="L23" i="1" s="1"/>
  <c r="M23" i="1" s="1"/>
  <c r="M31" i="2" l="1"/>
  <c r="M32" i="2" s="1"/>
  <c r="M30" i="1"/>
  <c r="M31" i="1" s="1"/>
  <c r="M32" i="1" s="1"/>
</calcChain>
</file>

<file path=xl/sharedStrings.xml><?xml version="1.0" encoding="utf-8"?>
<sst xmlns="http://schemas.openxmlformats.org/spreadsheetml/2006/main" count="260" uniqueCount="164">
  <si>
    <t>Sjedište/prebivalište:</t>
  </si>
  <si>
    <t>Odgovorna  osoba  ponuditelja:</t>
  </si>
  <si>
    <t>Telefon:</t>
  </si>
  <si>
    <t>E-mail:</t>
  </si>
  <si>
    <t>Šifra</t>
  </si>
  <si>
    <t>Naziv</t>
  </si>
  <si>
    <t>Kataloški broj</t>
  </si>
  <si>
    <t>Proizvođač</t>
  </si>
  <si>
    <t>RB</t>
  </si>
  <si>
    <t>Jedinica 
mjere</t>
  </si>
  <si>
    <t>Naziv Ponuditelja:</t>
  </si>
  <si>
    <t>OIB</t>
  </si>
  <si>
    <t>IBAN i banka:</t>
  </si>
  <si>
    <t>Kontakt  osoba  ponuditelja:</t>
  </si>
  <si>
    <t>UKUPNO KN BEZ PDV-a</t>
  </si>
  <si>
    <t>PDV</t>
  </si>
  <si>
    <t>UKUPNO KN SA PDV-om</t>
  </si>
  <si>
    <t>Mjesto i datum</t>
  </si>
  <si>
    <t>Potpis odgovorne osobe Poniditelja</t>
  </si>
  <si>
    <t>M.P.</t>
  </si>
  <si>
    <t>Predviđena 
količina</t>
  </si>
  <si>
    <t>Jedinična cijena                         
kn bez PDV</t>
  </si>
  <si>
    <t>Rabat (%)</t>
  </si>
  <si>
    <t>Rabat (kn)</t>
  </si>
  <si>
    <t>Jedinična  cijena  s uključenim rabatom
kn bez PDV</t>
  </si>
  <si>
    <t>Ukupno po stavci                        
kn, bez PDV</t>
  </si>
  <si>
    <t>TROŠKOVNIK - 62-JEN-18-1</t>
  </si>
  <si>
    <t xml:space="preserve">GRUPA 1. GUMENI DIJELOVI ZA AUTOBUSE MARKE MAN CPV oznaka 19510000-4 Gumeni proizvodi  </t>
  </si>
  <si>
    <t xml:space="preserve">700-0646000 </t>
  </si>
  <si>
    <t>GUME STABILIZATORA ZADNJI MOST</t>
  </si>
  <si>
    <t>81.96020.0091</t>
  </si>
  <si>
    <t>kom</t>
  </si>
  <si>
    <t>700-0933000</t>
  </si>
  <si>
    <t>ČAHURA OSOVINE RUKAVCA GUMENA</t>
  </si>
  <si>
    <t>81.43316.0021</t>
  </si>
  <si>
    <t>700-0945000</t>
  </si>
  <si>
    <t>GUMENA ČAURA OSOVINE RUKAVCA fi80</t>
  </si>
  <si>
    <t>81.44204.0021</t>
  </si>
  <si>
    <t>700-1349000</t>
  </si>
  <si>
    <t>NOSAČ GUMENI AUSPUHA M10</t>
  </si>
  <si>
    <t>81.96210.0101</t>
  </si>
  <si>
    <t>700-2001000</t>
  </si>
  <si>
    <t>SILEN BLOK STABILIZATORA</t>
  </si>
  <si>
    <t>81.437220047</t>
  </si>
  <si>
    <t>700-2032000</t>
  </si>
  <si>
    <t>GUMA PEDALE KOČNICE</t>
  </si>
  <si>
    <t>81.48227.0006</t>
  </si>
  <si>
    <t>700-2108000</t>
  </si>
  <si>
    <t>SILEN BLOK ZAD.GORNJEG STABILIZATORA</t>
  </si>
  <si>
    <t>83.95301.6503</t>
  </si>
  <si>
    <t>700-2238000</t>
  </si>
  <si>
    <t>ODBOJNIK - GUMA NA ZADNJEM BRANIKU</t>
  </si>
  <si>
    <t>83.96020.0008</t>
  </si>
  <si>
    <t>700-3671000</t>
  </si>
  <si>
    <t>81.43220.6107</t>
  </si>
  <si>
    <t>700-3748000</t>
  </si>
  <si>
    <t>GUMENI NOSAČ POLUGE VENTILA JASTUKA</t>
  </si>
  <si>
    <t>81.43640.0114</t>
  </si>
  <si>
    <t xml:space="preserve">700-5307000 </t>
  </si>
  <si>
    <t>ODBOJNIK GUMENI NA OSOVINI VRATA  (GRANIČNIK)</t>
  </si>
  <si>
    <t>36.90446.6000</t>
  </si>
  <si>
    <t>700-5329000</t>
  </si>
  <si>
    <t>GUMENI PROFIL - RUBNJAK BLATOBRANA</t>
  </si>
  <si>
    <t xml:space="preserve">04.29300.9801 </t>
  </si>
  <si>
    <t>m</t>
  </si>
  <si>
    <t>700-5944000</t>
  </si>
  <si>
    <t xml:space="preserve">SILEN BLOK - NOSAČ "U" STABILIZATORA </t>
  </si>
  <si>
    <t>81.43704.0078</t>
  </si>
  <si>
    <t>700-5945000</t>
  </si>
  <si>
    <t xml:space="preserve">SILEN BLOK "U" STABILIZATORA  </t>
  </si>
  <si>
    <t>81.43722.0059</t>
  </si>
  <si>
    <t>Kataloški broj
MAN</t>
  </si>
  <si>
    <t>TROŠKOVNIK - 62-JEN-18-2</t>
  </si>
  <si>
    <t xml:space="preserve">GRUPA 2. GUMENI DIJELOVI ZA AUTOBUSE MARKE MERCEDES CPV oznaka 19510000-4 Gumeni proizvodi  </t>
  </si>
  <si>
    <t>102-0131000</t>
  </si>
  <si>
    <t>GUMENI PROSTIRAČ REBRASTI
 3 mm</t>
  </si>
  <si>
    <t>kg</t>
  </si>
  <si>
    <t>102-0143000</t>
  </si>
  <si>
    <t>GUMICA BRISAČA STAKLA ZAMJENSKA 750mm-8.5mm</t>
  </si>
  <si>
    <t>102-0144000</t>
  </si>
  <si>
    <t>GUMICA BRISAČA STAKLA ZAMJENSKA 1050mm-8.5mm</t>
  </si>
  <si>
    <t>502-0063000</t>
  </si>
  <si>
    <t>PRAŠINOBRAN-GUMA VRATA DONJA LIJEVA</t>
  </si>
  <si>
    <t>A 671 723 00 98
MERCEDES</t>
  </si>
  <si>
    <t>502-0064000</t>
  </si>
  <si>
    <t>PRAŠINOBRAN-GUMA VRATA DONJA DESNA</t>
  </si>
  <si>
    <t>A 671 723 01 98
MERCEDES</t>
  </si>
  <si>
    <t>502-0068000</t>
  </si>
  <si>
    <t xml:space="preserve">PROFIL GUMENI BOČNI - SAMOLJEPIVI </t>
  </si>
  <si>
    <t>A 671 987 02 09 AO
MERCEDES</t>
  </si>
  <si>
    <t>502-0254000</t>
  </si>
  <si>
    <t>GUMENI REMEN HARMONIKE</t>
  </si>
  <si>
    <t>A 357 890 00 10
MERCEDES</t>
  </si>
  <si>
    <t>502-0259000</t>
  </si>
  <si>
    <t>ZAŠTITNA GUMA VRATA DOLE L+D</t>
  </si>
  <si>
    <t>A 009 987 40 51
MERCEDES</t>
  </si>
  <si>
    <t>502-0310000</t>
  </si>
  <si>
    <t xml:space="preserve">GUMA ZAŠTITNA OKRETIŠTA DESNA PVC  </t>
  </si>
  <si>
    <t>A 000 896 02 11
MERCEDES</t>
  </si>
  <si>
    <t>502-0397000</t>
  </si>
  <si>
    <t xml:space="preserve">GUMENI PROFIL HARMONIKE  </t>
  </si>
  <si>
    <t>A 628 987 01 30
MERCEDES</t>
  </si>
  <si>
    <t>504-0023000</t>
  </si>
  <si>
    <t>GUMA NAGAZNA PEDALE KOČNICA</t>
  </si>
  <si>
    <t>A 000 434 02 25
MERCEDES</t>
  </si>
  <si>
    <t>504-0031000</t>
  </si>
  <si>
    <t>SILEN BLOK STABILIZATORA POG. MOSTA</t>
  </si>
  <si>
    <t>A 000 350 15 13
MERCEDES</t>
  </si>
  <si>
    <t>506-0146000</t>
  </si>
  <si>
    <t>METLICE BRISAČA</t>
  </si>
  <si>
    <t>A 001 820 07 45
MERCEDES</t>
  </si>
  <si>
    <t>506-0192000</t>
  </si>
  <si>
    <t>Kataloški broj
MERCEDES</t>
  </si>
  <si>
    <t>TROŠKOVNIK - 62-JEN-18-3</t>
  </si>
  <si>
    <t xml:space="preserve">GRUPA 3. GUMENI DIJELOVI ZA AUTOBUSE MARKE IVECO CPV oznaka 19510000-4 Gumeni proizvodi  </t>
  </si>
  <si>
    <t>200-0023000</t>
  </si>
  <si>
    <t>GUMA STABILIZATORA PREDNJE OSOVINE</t>
  </si>
  <si>
    <t>8585819
IVECO</t>
  </si>
  <si>
    <t>200-0024000</t>
  </si>
  <si>
    <t>GUMA U STABILIZATORA ZADNJE OSOVINE - GORNJA</t>
  </si>
  <si>
    <t>93814617
IVECO</t>
  </si>
  <si>
    <t>200-0025000</t>
  </si>
  <si>
    <t>GUMA U STABILIZATORA ZADNJE OSOVINE DONJA</t>
  </si>
  <si>
    <t>93817504
IVECO</t>
  </si>
  <si>
    <t>200-0026000</t>
  </si>
  <si>
    <t>SILEN BLOK ZADNJEG GIBNJA</t>
  </si>
  <si>
    <t>504112265
IVECO</t>
  </si>
  <si>
    <t>200-0109000</t>
  </si>
  <si>
    <t>GUMA DONJA U STABILIZATORA ZADNJEG MOSTA fi35X70mm</t>
  </si>
  <si>
    <t>8569596
IVECO</t>
  </si>
  <si>
    <t>GUMA TORZIONE ŠIPKE (48)</t>
  </si>
  <si>
    <t>500350343
IVECO</t>
  </si>
  <si>
    <t>GUMA TORZIONE ŠIPKE (50)</t>
  </si>
  <si>
    <t>500350342
IVECO</t>
  </si>
  <si>
    <t>SILENBLOK POGONSKOG GIBNJA</t>
  </si>
  <si>
    <t>504190833
IVECO</t>
  </si>
  <si>
    <t>200-0304000</t>
  </si>
  <si>
    <t xml:space="preserve">SILEN BLOK NOSAČA RETARDERA </t>
  </si>
  <si>
    <t xml:space="preserve">61269244
IVECO </t>
  </si>
  <si>
    <t>200-0323000</t>
  </si>
  <si>
    <t>METLICA BRISAČA  L=600 mm</t>
  </si>
  <si>
    <t xml:space="preserve"> 2994625
 IVECO</t>
  </si>
  <si>
    <t>200-0375000</t>
  </si>
  <si>
    <t>93814618
IVECO</t>
  </si>
  <si>
    <t>200-0376000</t>
  </si>
  <si>
    <t>GUMA U STABILIZATORA ZADNJE OSOVINE - NA ŠASIJI</t>
  </si>
  <si>
    <t>8560291
IVECO</t>
  </si>
  <si>
    <t>200-1248000</t>
  </si>
  <si>
    <t>SILEN BLOK STABILIZATORA POGONSKE OSOVINE</t>
  </si>
  <si>
    <t>42488722
IVECO</t>
  </si>
  <si>
    <t>200-1250000</t>
  </si>
  <si>
    <t xml:space="preserve">SILENBLOK STABILIZATORA </t>
  </si>
  <si>
    <t>503451319
IVECO</t>
  </si>
  <si>
    <t>200-3045000</t>
  </si>
  <si>
    <t>GUMA OKO VJETROBRANSKOG STAKLA</t>
  </si>
  <si>
    <t>504202978
IVECO</t>
  </si>
  <si>
    <t>200-3076000</t>
  </si>
  <si>
    <t>GUMA DOVRATNOG STUPA</t>
  </si>
  <si>
    <t>5010080575
IVECO</t>
  </si>
  <si>
    <t>Kataloški broj
IVECO</t>
  </si>
  <si>
    <t>A 001 820 13 45
MERCEDES</t>
  </si>
  <si>
    <t>200-0123000 / 200-2083000</t>
  </si>
  <si>
    <t>200-0124000 / 200-2084000</t>
  </si>
  <si>
    <t>200-0196000 / 200-2092000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</si>
</sst>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_(* #,##0.00_);_(* \(#,##0.00\);_(* &quot;-&quot;??_);_(@_)"/>
  </numFmts>
  <fonts count="16" x14ac:knownFonts="1">
    <font>
      <sz val="10"/>
      <name val="Arial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i/>
      <sz val="9"/>
      <color theme="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9"/>
      <name val="Calibri"/>
      <scheme val="minor"/>
    </font>
    <font>
      <sz val="8"/>
      <name val="Bookman Old Style"/>
      <family val="1"/>
      <charset val="238"/>
    </font>
    <font>
      <b/>
      <i/>
      <sz val="11"/>
      <color theme="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8"/>
      <name val="Calibri"/>
      <scheme val="minor"/>
    </font>
    <font>
      <b/>
      <i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/>
      <diagonal/>
    </border>
    <border>
      <left/>
      <right/>
      <top style="double">
        <color theme="4"/>
      </top>
      <bottom style="thin">
        <color theme="4"/>
      </bottom>
      <diagonal/>
    </border>
    <border>
      <left style="thin">
        <color theme="3"/>
      </left>
      <right/>
      <top style="double">
        <color theme="4"/>
      </top>
      <bottom style="thin">
        <color theme="4"/>
      </bottom>
      <diagonal/>
    </border>
    <border>
      <left style="thin">
        <color theme="3"/>
      </left>
      <right/>
      <top style="double">
        <color theme="4"/>
      </top>
      <bottom style="thin">
        <color theme="3"/>
      </bottom>
      <diagonal/>
    </border>
    <border>
      <left/>
      <right/>
      <top style="double">
        <color theme="4"/>
      </top>
      <bottom style="thin">
        <color theme="3"/>
      </bottom>
      <diagonal/>
    </border>
    <border>
      <left style="thin">
        <color theme="3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0">
    <xf numFmtId="0" fontId="0" fillId="0" borderId="0" xfId="0"/>
    <xf numFmtId="49" fontId="6" fillId="3" borderId="1" xfId="0" applyNumberFormat="1" applyFont="1" applyFill="1" applyBorder="1" applyAlignment="1" applyProtection="1">
      <alignment horizontal="left"/>
    </xf>
    <xf numFmtId="49" fontId="6" fillId="3" borderId="1" xfId="0" applyNumberFormat="1" applyFont="1" applyFill="1" applyBorder="1" applyAlignment="1" applyProtection="1">
      <alignment horizontal="center"/>
      <protection locked="0"/>
    </xf>
    <xf numFmtId="49" fontId="6" fillId="3" borderId="1" xfId="0" applyNumberFormat="1" applyFont="1" applyFill="1" applyBorder="1" applyAlignment="1" applyProtection="1">
      <alignment horizontal="left"/>
      <protection locked="0"/>
    </xf>
    <xf numFmtId="0" fontId="7" fillId="3" borderId="0" xfId="0" applyFont="1" applyFill="1" applyProtection="1">
      <protection locked="0"/>
    </xf>
    <xf numFmtId="49" fontId="6" fillId="3" borderId="2" xfId="0" applyNumberFormat="1" applyFont="1" applyFill="1" applyBorder="1" applyAlignment="1" applyProtection="1">
      <alignment horizontal="left"/>
    </xf>
    <xf numFmtId="49" fontId="6" fillId="3" borderId="2" xfId="0" applyNumberFormat="1" applyFont="1" applyFill="1" applyBorder="1" applyAlignment="1" applyProtection="1">
      <alignment horizontal="center"/>
      <protection locked="0"/>
    </xf>
    <xf numFmtId="49" fontId="6" fillId="3" borderId="2" xfId="0" applyNumberFormat="1" applyFont="1" applyFill="1" applyBorder="1" applyAlignment="1" applyProtection="1">
      <alignment horizontal="left"/>
      <protection locked="0"/>
    </xf>
    <xf numFmtId="49" fontId="6" fillId="3" borderId="1" xfId="0" applyNumberFormat="1" applyFont="1" applyFill="1" applyBorder="1" applyAlignment="1" applyProtection="1">
      <alignment horizontal="right"/>
      <protection locked="0"/>
    </xf>
    <xf numFmtId="0" fontId="0" fillId="3" borderId="0" xfId="0" applyFill="1" applyProtection="1">
      <protection locked="0"/>
    </xf>
    <xf numFmtId="0" fontId="8" fillId="3" borderId="0" xfId="0" applyFont="1" applyFill="1" applyProtection="1">
      <protection locked="0"/>
    </xf>
    <xf numFmtId="0" fontId="8" fillId="3" borderId="0" xfId="0" applyFont="1" applyFill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4" fillId="3" borderId="0" xfId="0" applyFont="1" applyFill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4" fontId="4" fillId="0" borderId="0" xfId="0" applyNumberFormat="1" applyFont="1" applyBorder="1" applyAlignment="1" applyProtection="1">
      <alignment horizontal="center" vertical="center" wrapText="1"/>
      <protection locked="0"/>
    </xf>
    <xf numFmtId="10" fontId="4" fillId="0" borderId="0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Protection="1"/>
    <xf numFmtId="0" fontId="4" fillId="0" borderId="0" xfId="0" applyFont="1" applyBorder="1" applyAlignment="1" applyProtection="1">
      <alignment horizontal="center" vertical="center" wrapText="1"/>
    </xf>
    <xf numFmtId="49" fontId="4" fillId="0" borderId="0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 wrapText="1"/>
    </xf>
    <xf numFmtId="1" fontId="4" fillId="0" borderId="0" xfId="0" applyNumberFormat="1" applyFont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center" vertical="center" wrapText="1"/>
    </xf>
    <xf numFmtId="0" fontId="9" fillId="3" borderId="0" xfId="0" applyFont="1" applyFill="1" applyBorder="1" applyAlignment="1" applyProtection="1">
      <alignment horizontal="center" vertical="center" wrapText="1"/>
    </xf>
    <xf numFmtId="4" fontId="9" fillId="0" borderId="0" xfId="0" applyNumberFormat="1" applyFont="1" applyBorder="1" applyAlignment="1" applyProtection="1">
      <alignment horizontal="center" vertical="center" wrapText="1"/>
      <protection locked="0"/>
    </xf>
    <xf numFmtId="10" fontId="9" fillId="0" borderId="0" xfId="0" applyNumberFormat="1" applyFont="1" applyBorder="1" applyAlignment="1" applyProtection="1">
      <alignment horizontal="center" vertical="center" wrapText="1"/>
      <protection locked="0"/>
    </xf>
    <xf numFmtId="4" fontId="9" fillId="0" borderId="0" xfId="0" applyNumberFormat="1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 vertical="center" wrapText="1"/>
      <protection locked="0"/>
    </xf>
    <xf numFmtId="49" fontId="9" fillId="0" borderId="0" xfId="0" applyNumberFormat="1" applyFont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left" vertical="center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vertical="center" wrapText="1"/>
      <protection locked="0"/>
    </xf>
    <xf numFmtId="43" fontId="11" fillId="2" borderId="4" xfId="0" applyNumberFormat="1" applyFont="1" applyFill="1" applyBorder="1" applyAlignment="1" applyProtection="1">
      <alignment horizontal="center" vertical="center" wrapText="1"/>
    </xf>
    <xf numFmtId="0" fontId="12" fillId="3" borderId="0" xfId="0" applyFont="1" applyFill="1" applyAlignment="1" applyProtection="1">
      <alignment vertical="center"/>
      <protection locked="0"/>
    </xf>
    <xf numFmtId="0" fontId="11" fillId="2" borderId="8" xfId="0" applyFont="1" applyFill="1" applyBorder="1" applyAlignment="1" applyProtection="1">
      <alignment horizontal="left" vertical="center"/>
    </xf>
    <xf numFmtId="0" fontId="11" fillId="2" borderId="8" xfId="0" applyFont="1" applyFill="1" applyBorder="1" applyAlignment="1" applyProtection="1">
      <alignment horizontal="center" vertical="center" wrapText="1"/>
      <protection locked="0"/>
    </xf>
    <xf numFmtId="0" fontId="11" fillId="2" borderId="8" xfId="0" applyFont="1" applyFill="1" applyBorder="1" applyAlignment="1" applyProtection="1">
      <alignment vertical="center" wrapText="1"/>
      <protection locked="0"/>
    </xf>
    <xf numFmtId="43" fontId="11" fillId="2" borderId="8" xfId="1" applyNumberFormat="1" applyFont="1" applyFill="1" applyBorder="1" applyAlignment="1" applyProtection="1">
      <alignment horizontal="center" vertical="center" wrapText="1"/>
    </xf>
    <xf numFmtId="0" fontId="13" fillId="3" borderId="0" xfId="0" applyFont="1" applyFill="1" applyAlignment="1" applyProtection="1">
      <alignment vertical="center"/>
      <protection locked="0"/>
    </xf>
    <xf numFmtId="0" fontId="11" fillId="2" borderId="11" xfId="0" applyFont="1" applyFill="1" applyBorder="1" applyAlignment="1" applyProtection="1">
      <alignment horizontal="left" vertical="center"/>
    </xf>
    <xf numFmtId="0" fontId="11" fillId="2" borderId="11" xfId="0" applyFont="1" applyFill="1" applyBorder="1" applyAlignment="1" applyProtection="1">
      <alignment horizontal="center" vertical="center" wrapText="1"/>
      <protection locked="0"/>
    </xf>
    <xf numFmtId="0" fontId="11" fillId="2" borderId="11" xfId="0" applyFont="1" applyFill="1" applyBorder="1" applyAlignment="1" applyProtection="1">
      <alignment vertical="center" wrapText="1"/>
      <protection locked="0"/>
    </xf>
    <xf numFmtId="43" fontId="11" fillId="2" borderId="11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  <protection locked="0"/>
    </xf>
    <xf numFmtId="1" fontId="10" fillId="0" borderId="0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9" fillId="3" borderId="0" xfId="0" applyFont="1" applyFill="1" applyBorder="1" applyAlignment="1" applyProtection="1">
      <alignment horizontal="center" vertical="center" wrapText="1"/>
      <protection locked="0"/>
    </xf>
    <xf numFmtId="4" fontId="9" fillId="0" borderId="0" xfId="0" applyNumberFormat="1" applyFont="1" applyBorder="1" applyAlignment="1" applyProtection="1">
      <alignment horizontal="center" vertical="center"/>
      <protection locked="0"/>
    </xf>
    <xf numFmtId="1" fontId="9" fillId="0" borderId="0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11" fillId="2" borderId="5" xfId="0" applyFont="1" applyFill="1" applyBorder="1" applyAlignment="1" applyProtection="1">
      <alignment vertical="center"/>
      <protection locked="0"/>
    </xf>
    <xf numFmtId="0" fontId="11" fillId="2" borderId="9" xfId="0" applyFont="1" applyFill="1" applyBorder="1" applyAlignment="1" applyProtection="1">
      <alignment vertical="center"/>
      <protection locked="0"/>
    </xf>
    <xf numFmtId="0" fontId="11" fillId="2" borderId="0" xfId="0" applyFont="1" applyFill="1" applyBorder="1" applyAlignment="1" applyProtection="1">
      <alignment horizontal="center" vertical="center" wrapText="1"/>
      <protection locked="0"/>
    </xf>
    <xf numFmtId="0" fontId="11" fillId="2" borderId="10" xfId="0" applyFont="1" applyFill="1" applyBorder="1" applyAlignment="1" applyProtection="1">
      <alignment vertical="center"/>
      <protection locked="0"/>
    </xf>
    <xf numFmtId="0" fontId="11" fillId="2" borderId="6" xfId="0" applyFont="1" applyFill="1" applyBorder="1" applyAlignment="1" applyProtection="1">
      <alignment horizontal="center" vertical="center" wrapText="1"/>
      <protection locked="0"/>
    </xf>
    <xf numFmtId="4" fontId="4" fillId="0" borderId="0" xfId="0" applyNumberFormat="1" applyFont="1" applyBorder="1" applyAlignment="1" applyProtection="1">
      <alignment horizontal="center" vertical="center" wrapText="1"/>
    </xf>
    <xf numFmtId="4" fontId="9" fillId="0" borderId="0" xfId="0" applyNumberFormat="1" applyFont="1" applyBorder="1" applyAlignment="1" applyProtection="1">
      <alignment horizontal="center" vertical="center" wrapText="1"/>
    </xf>
    <xf numFmtId="1" fontId="9" fillId="0" borderId="0" xfId="0" applyNumberFormat="1" applyFont="1" applyBorder="1" applyAlignment="1" applyProtection="1">
      <alignment horizontal="center" vertical="center" wrapText="1"/>
    </xf>
    <xf numFmtId="1" fontId="14" fillId="0" borderId="0" xfId="0" applyNumberFormat="1" applyFont="1" applyBorder="1" applyAlignment="1" applyProtection="1">
      <alignment horizontal="center" vertical="center" wrapText="1"/>
      <protection locked="0"/>
    </xf>
    <xf numFmtId="49" fontId="6" fillId="3" borderId="1" xfId="0" applyNumberFormat="1" applyFont="1" applyFill="1" applyBorder="1" applyAlignment="1" applyProtection="1">
      <alignment horizontal="center"/>
    </xf>
    <xf numFmtId="49" fontId="6" fillId="3" borderId="2" xfId="0" applyNumberFormat="1" applyFont="1" applyFill="1" applyBorder="1" applyAlignment="1" applyProtection="1">
      <alignment horizontal="center"/>
    </xf>
    <xf numFmtId="49" fontId="6" fillId="3" borderId="1" xfId="0" applyNumberFormat="1" applyFont="1" applyFill="1" applyBorder="1" applyAlignment="1" applyProtection="1">
      <alignment horizontal="right"/>
    </xf>
    <xf numFmtId="1" fontId="15" fillId="0" borderId="0" xfId="0" applyNumberFormat="1" applyFont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49" fontId="6" fillId="3" borderId="2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</xf>
    <xf numFmtId="49" fontId="6" fillId="3" borderId="1" xfId="0" applyNumberFormat="1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center"/>
    </xf>
    <xf numFmtId="0" fontId="8" fillId="3" borderId="1" xfId="0" applyFont="1" applyFill="1" applyBorder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</cellXfs>
  <cellStyles count="2">
    <cellStyle name="Comma" xfId="1" builtinId="3"/>
    <cellStyle name="Normal" xfId="0" builtinId="0"/>
  </cellStyles>
  <dxfs count="86"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Bookman Old Style"/>
        <scheme val="minor"/>
      </font>
      <numFmt numFmtId="1" formatCode="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protection locked="0" hidden="0"/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Bookman Old Style"/>
        <scheme val="minor"/>
      </font>
      <numFmt numFmtId="1" formatCode="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protection locked="0" hidden="0"/>
    </dxf>
    <dxf>
      <font>
        <color rgb="FF9C0006"/>
      </font>
      <fill>
        <patternFill>
          <bgColor rgb="FFFFC7CE"/>
        </patternFill>
      </fill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4" formatCode="0.00%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Bookman Old Style"/>
        <scheme val="minor"/>
      </font>
      <numFmt numFmtId="1" formatCode="0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4" name="Table4" displayName="Table4" ref="A15:M28" headerRowCount="0" totalsRowShown="0" headerRowDxfId="85" dataDxfId="84">
  <tableColumns count="13">
    <tableColumn id="1" name="Column1" headerRowDxfId="83" dataDxfId="82"/>
    <tableColumn id="2" name="Column2" headerRowDxfId="81" dataDxfId="80"/>
    <tableColumn id="3" name="Column3" headerRowDxfId="79" dataDxfId="78"/>
    <tableColumn id="4" name="Column4" headerRowDxfId="77" dataDxfId="76"/>
    <tableColumn id="5" name="Column5" headerRowDxfId="75" dataDxfId="74"/>
    <tableColumn id="6" name="Column6" headerRowDxfId="73" dataDxfId="72"/>
    <tableColumn id="7" name="Column7" headerRowDxfId="71" dataDxfId="70"/>
    <tableColumn id="8" name="Column8" headerRowDxfId="69" dataDxfId="68"/>
    <tableColumn id="9" name="Column9" headerRowDxfId="67" dataDxfId="66"/>
    <tableColumn id="12" name="Column12" headerRowDxfId="65" dataDxfId="64"/>
    <tableColumn id="10" name="Column10" headerRowDxfId="63" dataDxfId="62">
      <calculatedColumnFormula>ROUND(Table4[[#This Row],[Column9]]*Table4[[#This Row],[Column12]],2)</calculatedColumnFormula>
    </tableColumn>
    <tableColumn id="15" name="Column15" headerRowDxfId="61" dataDxfId="60">
      <calculatedColumnFormula>Table4[[#This Row],[Column9]]-Table4[[#This Row],[Column10]]</calculatedColumnFormula>
    </tableColumn>
    <tableColumn id="18" name="Column18" headerRowDxfId="59" dataDxfId="58">
      <calculatedColumnFormula>Table4[[#This Row],[Column6]]*Table4[[#This Row],[Column15]]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1" name="Table42" displayName="Table42" ref="A15:M28" headerRowCount="0" totalsRowShown="0" headerRowDxfId="56" dataDxfId="55">
  <tableColumns count="13">
    <tableColumn id="1" name="Column1" headerRowDxfId="54" dataDxfId="53"/>
    <tableColumn id="2" name="Column2" headerRowDxfId="52" dataDxfId="51"/>
    <tableColumn id="3" name="Column3" headerRowDxfId="50" dataDxfId="49"/>
    <tableColumn id="4" name="Column4" headerRowDxfId="48" dataDxfId="47"/>
    <tableColumn id="5" name="Column5" headerRowDxfId="46" dataDxfId="45"/>
    <tableColumn id="6" name="Column6" headerRowDxfId="44" dataDxfId="43"/>
    <tableColumn id="7" name="Column7" headerRowDxfId="42" dataDxfId="41"/>
    <tableColumn id="8" name="Column8" headerRowDxfId="40" dataDxfId="39"/>
    <tableColumn id="9" name="Column9" headerRowDxfId="38" dataDxfId="37"/>
    <tableColumn id="12" name="Column12" headerRowDxfId="36" dataDxfId="35"/>
    <tableColumn id="10" name="Column10" headerRowDxfId="34" dataDxfId="33">
      <calculatedColumnFormula>ROUND(Table42[[#This Row],[Column9]]*Table42[[#This Row],[Column12]],2)</calculatedColumnFormula>
    </tableColumn>
    <tableColumn id="15" name="Column15" headerRowDxfId="32" dataDxfId="31">
      <calculatedColumnFormula>Table42[[#This Row],[Column9]]-Table42[[#This Row],[Column10]]</calculatedColumnFormula>
    </tableColumn>
    <tableColumn id="18" name="Column18" headerRowDxfId="30" dataDxfId="29">
      <calculatedColumnFormula>Table42[[#This Row],[Column6]]*Table42[[#This Row],[Column15]]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2" name="Table423" displayName="Table423" ref="A15:M30" headerRowCount="0" totalsRowShown="0" headerRowDxfId="27" dataDxfId="26">
  <tableColumns count="13">
    <tableColumn id="1" name="Column1" headerRowDxfId="25" dataDxfId="24"/>
    <tableColumn id="2" name="Column2" headerRowDxfId="23" dataDxfId="22"/>
    <tableColumn id="3" name="Column3" headerRowDxfId="21" dataDxfId="20"/>
    <tableColumn id="4" name="Column4" headerRowDxfId="19" dataDxfId="18"/>
    <tableColumn id="5" name="Column5" headerRowDxfId="17" dataDxfId="16"/>
    <tableColumn id="6" name="Column6" headerRowDxfId="15" dataDxfId="14"/>
    <tableColumn id="7" name="Column7" headerRowDxfId="13" dataDxfId="12"/>
    <tableColumn id="8" name="Column8" headerRowDxfId="11" dataDxfId="10"/>
    <tableColumn id="9" name="Column9" headerRowDxfId="9" dataDxfId="8"/>
    <tableColumn id="12" name="Column12" headerRowDxfId="7" dataDxfId="6"/>
    <tableColumn id="10" name="Column10" headerRowDxfId="5" dataDxfId="4">
      <calculatedColumnFormula>ROUND(Table423[[#This Row],[Column9]]*Table423[[#This Row],[Column12]],2)</calculatedColumnFormula>
    </tableColumn>
    <tableColumn id="15" name="Column15" headerRowDxfId="3" dataDxfId="2">
      <calculatedColumnFormula>Table423[[#This Row],[Column9]]-Table423[[#This Row],[Column10]]</calculatedColumnFormula>
    </tableColumn>
    <tableColumn id="18" name="Column18" headerRowDxfId="1" dataDxfId="0">
      <calculatedColumnFormula>Table423[[#This Row],[Column6]]*Table423[[#This Row],[Column15]]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opLeftCell="A7" zoomScaleNormal="100" zoomScaleSheetLayoutView="100" workbookViewId="0">
      <selection activeCell="H41" sqref="H41"/>
    </sheetView>
  </sheetViews>
  <sheetFormatPr defaultRowHeight="15.75" x14ac:dyDescent="0.25"/>
  <cols>
    <col min="1" max="1" width="4.5703125" style="12" customWidth="1"/>
    <col min="2" max="2" width="9.140625" style="13" hidden="1" customWidth="1"/>
    <col min="3" max="3" width="40.28515625" style="12" customWidth="1"/>
    <col min="4" max="4" width="29" style="12" customWidth="1"/>
    <col min="5" max="6" width="10.140625" style="12" customWidth="1"/>
    <col min="7" max="8" width="25.28515625" style="12" customWidth="1"/>
    <col min="9" max="9" width="16.28515625" style="12" customWidth="1"/>
    <col min="10" max="10" width="8.5703125" style="12" bestFit="1" customWidth="1"/>
    <col min="11" max="11" width="9" style="12" bestFit="1" customWidth="1"/>
    <col min="12" max="12" width="16.42578125" style="12" customWidth="1"/>
    <col min="13" max="13" width="13.85546875" style="12" bestFit="1" customWidth="1"/>
    <col min="14" max="16384" width="9.140625" style="12"/>
  </cols>
  <sheetData>
    <row r="1" spans="1:13" s="4" customFormat="1" ht="18.75" customHeight="1" x14ac:dyDescent="0.25">
      <c r="A1" s="1" t="s">
        <v>10</v>
      </c>
      <c r="B1" s="67"/>
      <c r="C1" s="1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13" s="4" customFormat="1" ht="18.75" customHeight="1" x14ac:dyDescent="0.25">
      <c r="A2" s="5" t="s">
        <v>0</v>
      </c>
      <c r="B2" s="68"/>
      <c r="C2" s="5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3" s="4" customFormat="1" ht="18.75" customHeight="1" x14ac:dyDescent="0.25">
      <c r="A3" s="5" t="s">
        <v>1</v>
      </c>
      <c r="B3" s="68"/>
      <c r="C3" s="5"/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1:13" s="4" customFormat="1" ht="18.75" customHeight="1" x14ac:dyDescent="0.25">
      <c r="A4" s="5" t="s">
        <v>11</v>
      </c>
      <c r="B4" s="68"/>
      <c r="C4" s="5"/>
      <c r="D4" s="73"/>
      <c r="E4" s="73"/>
      <c r="F4" s="73"/>
      <c r="G4" s="73"/>
      <c r="H4" s="73"/>
      <c r="I4" s="73"/>
      <c r="J4" s="73"/>
      <c r="K4" s="73"/>
      <c r="L4" s="73"/>
      <c r="M4" s="73"/>
    </row>
    <row r="5" spans="1:13" s="4" customFormat="1" ht="18.75" customHeight="1" x14ac:dyDescent="0.25">
      <c r="A5" s="5" t="s">
        <v>12</v>
      </c>
      <c r="B5" s="68"/>
      <c r="C5" s="5"/>
      <c r="D5" s="73"/>
      <c r="E5" s="73"/>
      <c r="F5" s="73"/>
      <c r="G5" s="73"/>
      <c r="H5" s="73"/>
      <c r="I5" s="73"/>
      <c r="J5" s="73"/>
      <c r="K5" s="73"/>
      <c r="L5" s="73"/>
      <c r="M5" s="73"/>
    </row>
    <row r="6" spans="1:13" s="4" customFormat="1" ht="18.75" customHeight="1" x14ac:dyDescent="0.25">
      <c r="A6" s="5" t="s">
        <v>13</v>
      </c>
      <c r="B6" s="68"/>
      <c r="C6" s="5"/>
      <c r="D6" s="73"/>
      <c r="E6" s="73"/>
      <c r="F6" s="73"/>
      <c r="G6" s="73"/>
      <c r="H6" s="73"/>
      <c r="I6" s="73"/>
      <c r="J6" s="73"/>
      <c r="K6" s="73"/>
      <c r="L6" s="73"/>
      <c r="M6" s="73"/>
    </row>
    <row r="7" spans="1:13" s="4" customFormat="1" ht="18.75" customHeight="1" x14ac:dyDescent="0.25">
      <c r="A7" s="1" t="s">
        <v>2</v>
      </c>
      <c r="B7" s="67"/>
      <c r="C7" s="69"/>
      <c r="D7" s="73"/>
      <c r="E7" s="73"/>
      <c r="F7" s="73"/>
      <c r="G7" s="73"/>
      <c r="H7" s="73"/>
      <c r="I7" s="73"/>
      <c r="J7" s="73"/>
      <c r="K7" s="73"/>
      <c r="L7" s="73"/>
      <c r="M7" s="73"/>
    </row>
    <row r="8" spans="1:13" s="4" customFormat="1" ht="18.75" customHeight="1" x14ac:dyDescent="0.25">
      <c r="A8" s="5" t="s">
        <v>3</v>
      </c>
      <c r="B8" s="68"/>
      <c r="C8" s="5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1:13" x14ac:dyDescent="0.25">
      <c r="C9" s="14"/>
      <c r="D9" s="14"/>
    </row>
    <row r="10" spans="1:13" s="15" customFormat="1" x14ac:dyDescent="0.25">
      <c r="A10" s="74" t="s">
        <v>26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</row>
    <row r="11" spans="1:13" s="15" customFormat="1" x14ac:dyDescent="0.25">
      <c r="A11" s="74" t="s">
        <v>27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1:13" x14ac:dyDescent="0.25">
      <c r="A12" s="20"/>
      <c r="B12" s="21"/>
      <c r="C12" s="22"/>
      <c r="D12" s="22"/>
      <c r="E12" s="20"/>
      <c r="F12" s="20"/>
      <c r="G12" s="20"/>
      <c r="H12" s="20"/>
      <c r="I12" s="20"/>
      <c r="J12" s="20"/>
      <c r="K12" s="20"/>
      <c r="L12" s="20"/>
      <c r="M12" s="20"/>
    </row>
    <row r="13" spans="1:13" s="16" customFormat="1" ht="30.75" customHeight="1" x14ac:dyDescent="0.2">
      <c r="A13" s="78" t="s">
        <v>8</v>
      </c>
      <c r="B13" s="78" t="s">
        <v>4</v>
      </c>
      <c r="C13" s="78" t="s">
        <v>5</v>
      </c>
      <c r="D13" s="78" t="s">
        <v>71</v>
      </c>
      <c r="E13" s="78" t="s">
        <v>9</v>
      </c>
      <c r="F13" s="78" t="s">
        <v>20</v>
      </c>
      <c r="G13" s="78" t="s">
        <v>7</v>
      </c>
      <c r="H13" s="78" t="s">
        <v>6</v>
      </c>
      <c r="I13" s="71" t="s">
        <v>21</v>
      </c>
      <c r="J13" s="71" t="s">
        <v>22</v>
      </c>
      <c r="K13" s="71" t="s">
        <v>23</v>
      </c>
      <c r="L13" s="71" t="s">
        <v>24</v>
      </c>
      <c r="M13" s="71" t="s">
        <v>25</v>
      </c>
    </row>
    <row r="14" spans="1:13" s="16" customFormat="1" ht="27" customHeight="1" x14ac:dyDescent="0.2">
      <c r="A14" s="79"/>
      <c r="B14" s="79"/>
      <c r="C14" s="79"/>
      <c r="D14" s="79"/>
      <c r="E14" s="79"/>
      <c r="F14" s="79"/>
      <c r="G14" s="79"/>
      <c r="H14" s="79"/>
      <c r="I14" s="72"/>
      <c r="J14" s="72"/>
      <c r="K14" s="72"/>
      <c r="L14" s="72"/>
      <c r="M14" s="72"/>
    </row>
    <row r="15" spans="1:13" s="17" customFormat="1" ht="24" x14ac:dyDescent="0.2">
      <c r="A15" s="23">
        <v>1</v>
      </c>
      <c r="B15" s="24" t="s">
        <v>28</v>
      </c>
      <c r="C15" s="25" t="s">
        <v>29</v>
      </c>
      <c r="D15" s="26" t="s">
        <v>30</v>
      </c>
      <c r="E15" s="30" t="s">
        <v>31</v>
      </c>
      <c r="F15" s="23">
        <v>10</v>
      </c>
      <c r="G15" s="52"/>
      <c r="H15" s="35"/>
      <c r="I15" s="18"/>
      <c r="J15" s="19"/>
      <c r="K15" s="63">
        <f>ROUND(Table4[[#This Row],[Column9]]*Table4[[#This Row],[Column12]],2)</f>
        <v>0</v>
      </c>
      <c r="L15" s="27">
        <f>Table4[[#This Row],[Column9]]-Table4[[#This Row],[Column10]]</f>
        <v>0</v>
      </c>
      <c r="M15" s="27">
        <f>Table4[[#This Row],[Column6]]*Table4[[#This Row],[Column15]]</f>
        <v>0</v>
      </c>
    </row>
    <row r="16" spans="1:13" s="17" customFormat="1" ht="24" x14ac:dyDescent="0.2">
      <c r="A16" s="23">
        <v>2</v>
      </c>
      <c r="B16" s="24" t="s">
        <v>32</v>
      </c>
      <c r="C16" s="25" t="s">
        <v>33</v>
      </c>
      <c r="D16" s="26" t="s">
        <v>34</v>
      </c>
      <c r="E16" s="30" t="s">
        <v>31</v>
      </c>
      <c r="F16" s="23">
        <v>6</v>
      </c>
      <c r="G16" s="52"/>
      <c r="H16" s="35"/>
      <c r="I16" s="18"/>
      <c r="J16" s="19"/>
      <c r="K16" s="63">
        <f>ROUND(Table4[[#This Row],[Column9]]*Table4[[#This Row],[Column12]],2)</f>
        <v>0</v>
      </c>
      <c r="L16" s="27">
        <f>Table4[[#This Row],[Column9]]-Table4[[#This Row],[Column10]]</f>
        <v>0</v>
      </c>
      <c r="M16" s="27">
        <f>Table4[[#This Row],[Column6]]*Table4[[#This Row],[Column15]]</f>
        <v>0</v>
      </c>
    </row>
    <row r="17" spans="1:13" s="17" customFormat="1" ht="24" x14ac:dyDescent="0.2">
      <c r="A17" s="23">
        <v>3</v>
      </c>
      <c r="B17" s="24" t="s">
        <v>35</v>
      </c>
      <c r="C17" s="25" t="s">
        <v>36</v>
      </c>
      <c r="D17" s="26" t="s">
        <v>37</v>
      </c>
      <c r="E17" s="30" t="s">
        <v>31</v>
      </c>
      <c r="F17" s="23">
        <v>6</v>
      </c>
      <c r="G17" s="52"/>
      <c r="H17" s="35"/>
      <c r="I17" s="18"/>
      <c r="J17" s="19"/>
      <c r="K17" s="63">
        <f>ROUND(Table4[[#This Row],[Column9]]*Table4[[#This Row],[Column12]],2)</f>
        <v>0</v>
      </c>
      <c r="L17" s="27">
        <f>Table4[[#This Row],[Column9]]-Table4[[#This Row],[Column10]]</f>
        <v>0</v>
      </c>
      <c r="M17" s="27">
        <f>Table4[[#This Row],[Column6]]*Table4[[#This Row],[Column15]]</f>
        <v>0</v>
      </c>
    </row>
    <row r="18" spans="1:13" s="17" customFormat="1" ht="24" x14ac:dyDescent="0.2">
      <c r="A18" s="23">
        <v>4</v>
      </c>
      <c r="B18" s="24" t="s">
        <v>38</v>
      </c>
      <c r="C18" s="25" t="s">
        <v>39</v>
      </c>
      <c r="D18" s="26" t="s">
        <v>40</v>
      </c>
      <c r="E18" s="30" t="s">
        <v>31</v>
      </c>
      <c r="F18" s="23">
        <v>6</v>
      </c>
      <c r="G18" s="52"/>
      <c r="H18" s="35"/>
      <c r="I18" s="18"/>
      <c r="J18" s="19"/>
      <c r="K18" s="63">
        <f>ROUND(Table4[[#This Row],[Column9]]*Table4[[#This Row],[Column12]],2)</f>
        <v>0</v>
      </c>
      <c r="L18" s="27">
        <f>Table4[[#This Row],[Column9]]-Table4[[#This Row],[Column10]]</f>
        <v>0</v>
      </c>
      <c r="M18" s="27">
        <f>Table4[[#This Row],[Column6]]*Table4[[#This Row],[Column15]]</f>
        <v>0</v>
      </c>
    </row>
    <row r="19" spans="1:13" s="17" customFormat="1" ht="24" x14ac:dyDescent="0.2">
      <c r="A19" s="23">
        <v>5</v>
      </c>
      <c r="B19" s="24" t="s">
        <v>41</v>
      </c>
      <c r="C19" s="25" t="s">
        <v>42</v>
      </c>
      <c r="D19" s="26" t="s">
        <v>43</v>
      </c>
      <c r="E19" s="30" t="s">
        <v>31</v>
      </c>
      <c r="F19" s="23">
        <v>2</v>
      </c>
      <c r="G19" s="52"/>
      <c r="H19" s="35"/>
      <c r="I19" s="18"/>
      <c r="J19" s="19"/>
      <c r="K19" s="63">
        <f>ROUND(Table4[[#This Row],[Column9]]*Table4[[#This Row],[Column12]],2)</f>
        <v>0</v>
      </c>
      <c r="L19" s="27">
        <f>Table4[[#This Row],[Column9]]-Table4[[#This Row],[Column10]]</f>
        <v>0</v>
      </c>
      <c r="M19" s="27">
        <f>Table4[[#This Row],[Column6]]*Table4[[#This Row],[Column15]]</f>
        <v>0</v>
      </c>
    </row>
    <row r="20" spans="1:13" s="17" customFormat="1" ht="24" x14ac:dyDescent="0.2">
      <c r="A20" s="23">
        <v>6</v>
      </c>
      <c r="B20" s="24" t="s">
        <v>44</v>
      </c>
      <c r="C20" s="25" t="s">
        <v>45</v>
      </c>
      <c r="D20" s="26" t="s">
        <v>46</v>
      </c>
      <c r="E20" s="30" t="s">
        <v>31</v>
      </c>
      <c r="F20" s="23">
        <v>20</v>
      </c>
      <c r="G20" s="52"/>
      <c r="H20" s="35"/>
      <c r="I20" s="18"/>
      <c r="J20" s="19"/>
      <c r="K20" s="63">
        <f>ROUND(Table4[[#This Row],[Column9]]*Table4[[#This Row],[Column12]],2)</f>
        <v>0</v>
      </c>
      <c r="L20" s="27">
        <f>Table4[[#This Row],[Column9]]-Table4[[#This Row],[Column10]]</f>
        <v>0</v>
      </c>
      <c r="M20" s="27">
        <f>Table4[[#This Row],[Column6]]*Table4[[#This Row],[Column15]]</f>
        <v>0</v>
      </c>
    </row>
    <row r="21" spans="1:13" s="17" customFormat="1" ht="24" x14ac:dyDescent="0.2">
      <c r="A21" s="23">
        <v>7</v>
      </c>
      <c r="B21" s="24" t="s">
        <v>47</v>
      </c>
      <c r="C21" s="25" t="s">
        <v>48</v>
      </c>
      <c r="D21" s="26" t="s">
        <v>49</v>
      </c>
      <c r="E21" s="30" t="s">
        <v>31</v>
      </c>
      <c r="F21" s="23">
        <v>4</v>
      </c>
      <c r="G21" s="52"/>
      <c r="H21" s="35"/>
      <c r="I21" s="18"/>
      <c r="J21" s="19"/>
      <c r="K21" s="63">
        <f>ROUND(Table4[[#This Row],[Column9]]*Table4[[#This Row],[Column12]],2)</f>
        <v>0</v>
      </c>
      <c r="L21" s="27">
        <f>Table4[[#This Row],[Column9]]-Table4[[#This Row],[Column10]]</f>
        <v>0</v>
      </c>
      <c r="M21" s="27">
        <f>Table4[[#This Row],[Column6]]*Table4[[#This Row],[Column15]]</f>
        <v>0</v>
      </c>
    </row>
    <row r="22" spans="1:13" s="17" customFormat="1" ht="24" x14ac:dyDescent="0.2">
      <c r="A22" s="23">
        <v>8</v>
      </c>
      <c r="B22" s="24" t="s">
        <v>50</v>
      </c>
      <c r="C22" s="25" t="s">
        <v>51</v>
      </c>
      <c r="D22" s="26" t="s">
        <v>52</v>
      </c>
      <c r="E22" s="30" t="s">
        <v>31</v>
      </c>
      <c r="F22" s="23">
        <v>2</v>
      </c>
      <c r="G22" s="52"/>
      <c r="H22" s="35"/>
      <c r="I22" s="18"/>
      <c r="J22" s="19"/>
      <c r="K22" s="63">
        <f>ROUND(Table4[[#This Row],[Column9]]*Table4[[#This Row],[Column12]],2)</f>
        <v>0</v>
      </c>
      <c r="L22" s="27">
        <f>Table4[[#This Row],[Column9]]-Table4[[#This Row],[Column10]]</f>
        <v>0</v>
      </c>
      <c r="M22" s="27">
        <f>Table4[[#This Row],[Column6]]*Table4[[#This Row],[Column15]]</f>
        <v>0</v>
      </c>
    </row>
    <row r="23" spans="1:13" s="17" customFormat="1" ht="24" x14ac:dyDescent="0.2">
      <c r="A23" s="23">
        <v>9</v>
      </c>
      <c r="B23" s="28" t="s">
        <v>53</v>
      </c>
      <c r="C23" s="29" t="s">
        <v>42</v>
      </c>
      <c r="D23" s="26" t="s">
        <v>54</v>
      </c>
      <c r="E23" s="30" t="s">
        <v>31</v>
      </c>
      <c r="F23" s="31">
        <v>22</v>
      </c>
      <c r="G23" s="52"/>
      <c r="H23" s="36"/>
      <c r="I23" s="18"/>
      <c r="J23" s="19"/>
      <c r="K23" s="64">
        <f>ROUND(Table4[[#This Row],[Column9]]*Table4[[#This Row],[Column12]],2)</f>
        <v>0</v>
      </c>
      <c r="L23" s="34">
        <f>Table4[[#This Row],[Column9]]-Table4[[#This Row],[Column10]]</f>
        <v>0</v>
      </c>
      <c r="M23" s="34">
        <f>Table4[[#This Row],[Column6]]*Table4[[#This Row],[Column15]]</f>
        <v>0</v>
      </c>
    </row>
    <row r="24" spans="1:13" s="17" customFormat="1" ht="24" x14ac:dyDescent="0.2">
      <c r="A24" s="23">
        <v>10</v>
      </c>
      <c r="B24" s="28" t="s">
        <v>55</v>
      </c>
      <c r="C24" s="29" t="s">
        <v>56</v>
      </c>
      <c r="D24" s="65" t="s">
        <v>57</v>
      </c>
      <c r="E24" s="30" t="s">
        <v>31</v>
      </c>
      <c r="F24" s="31">
        <v>5</v>
      </c>
      <c r="G24" s="66"/>
      <c r="H24" s="36"/>
      <c r="I24" s="32"/>
      <c r="J24" s="33"/>
      <c r="K24" s="64">
        <f>ROUND(Table4[[#This Row],[Column9]]*Table4[[#This Row],[Column12]],2)</f>
        <v>0</v>
      </c>
      <c r="L24" s="34">
        <f>Table4[[#This Row],[Column9]]-Table4[[#This Row],[Column10]]</f>
        <v>0</v>
      </c>
      <c r="M24" s="34">
        <f>Table4[[#This Row],[Column6]]*Table4[[#This Row],[Column15]]</f>
        <v>0</v>
      </c>
    </row>
    <row r="25" spans="1:13" s="17" customFormat="1" ht="24" x14ac:dyDescent="0.2">
      <c r="A25" s="23">
        <v>11</v>
      </c>
      <c r="B25" s="28" t="s">
        <v>58</v>
      </c>
      <c r="C25" s="29" t="s">
        <v>59</v>
      </c>
      <c r="D25" s="65" t="s">
        <v>60</v>
      </c>
      <c r="E25" s="30" t="s">
        <v>31</v>
      </c>
      <c r="F25" s="31">
        <v>1</v>
      </c>
      <c r="G25" s="66"/>
      <c r="H25" s="36"/>
      <c r="I25" s="32"/>
      <c r="J25" s="33"/>
      <c r="K25" s="64">
        <f>ROUND(Table4[[#This Row],[Column9]]*Table4[[#This Row],[Column12]],2)</f>
        <v>0</v>
      </c>
      <c r="L25" s="34">
        <f>Table4[[#This Row],[Column9]]-Table4[[#This Row],[Column10]]</f>
        <v>0</v>
      </c>
      <c r="M25" s="34">
        <f>Table4[[#This Row],[Column6]]*Table4[[#This Row],[Column15]]</f>
        <v>0</v>
      </c>
    </row>
    <row r="26" spans="1:13" s="17" customFormat="1" ht="24" x14ac:dyDescent="0.2">
      <c r="A26" s="23">
        <v>12</v>
      </c>
      <c r="B26" s="28" t="s">
        <v>61</v>
      </c>
      <c r="C26" s="29" t="s">
        <v>62</v>
      </c>
      <c r="D26" s="65" t="s">
        <v>63</v>
      </c>
      <c r="E26" s="30" t="s">
        <v>64</v>
      </c>
      <c r="F26" s="31">
        <v>4</v>
      </c>
      <c r="G26" s="66"/>
      <c r="H26" s="36"/>
      <c r="I26" s="32"/>
      <c r="J26" s="33"/>
      <c r="K26" s="64">
        <f>ROUND(Table4[[#This Row],[Column9]]*Table4[[#This Row],[Column12]],2)</f>
        <v>0</v>
      </c>
      <c r="L26" s="34">
        <f>Table4[[#This Row],[Column9]]-Table4[[#This Row],[Column10]]</f>
        <v>0</v>
      </c>
      <c r="M26" s="34">
        <f>Table4[[#This Row],[Column6]]*Table4[[#This Row],[Column15]]</f>
        <v>0</v>
      </c>
    </row>
    <row r="27" spans="1:13" s="17" customFormat="1" ht="24" x14ac:dyDescent="0.2">
      <c r="A27" s="23">
        <v>13</v>
      </c>
      <c r="B27" s="28" t="s">
        <v>65</v>
      </c>
      <c r="C27" s="29" t="s">
        <v>66</v>
      </c>
      <c r="D27" s="65" t="s">
        <v>67</v>
      </c>
      <c r="E27" s="30" t="s">
        <v>31</v>
      </c>
      <c r="F27" s="31">
        <v>2</v>
      </c>
      <c r="G27" s="66"/>
      <c r="H27" s="36"/>
      <c r="I27" s="32"/>
      <c r="J27" s="33"/>
      <c r="K27" s="64">
        <f>ROUND(Table4[[#This Row],[Column9]]*Table4[[#This Row],[Column12]],2)</f>
        <v>0</v>
      </c>
      <c r="L27" s="34">
        <f>Table4[[#This Row],[Column9]]-Table4[[#This Row],[Column10]]</f>
        <v>0</v>
      </c>
      <c r="M27" s="34">
        <f>Table4[[#This Row],[Column6]]*Table4[[#This Row],[Column15]]</f>
        <v>0</v>
      </c>
    </row>
    <row r="28" spans="1:13" s="17" customFormat="1" ht="24" x14ac:dyDescent="0.2">
      <c r="A28" s="23">
        <v>14</v>
      </c>
      <c r="B28" s="28" t="s">
        <v>68</v>
      </c>
      <c r="C28" s="29" t="s">
        <v>69</v>
      </c>
      <c r="D28" s="65" t="s">
        <v>70</v>
      </c>
      <c r="E28" s="30" t="s">
        <v>31</v>
      </c>
      <c r="F28" s="31">
        <v>4</v>
      </c>
      <c r="G28" s="66"/>
      <c r="H28" s="36"/>
      <c r="I28" s="32"/>
      <c r="J28" s="33"/>
      <c r="K28" s="64">
        <f>ROUND(Table4[[#This Row],[Column9]]*Table4[[#This Row],[Column12]],2)</f>
        <v>0</v>
      </c>
      <c r="L28" s="34">
        <f>Table4[[#This Row],[Column9]]-Table4[[#This Row],[Column10]]</f>
        <v>0</v>
      </c>
      <c r="M28" s="34">
        <f>Table4[[#This Row],[Column6]]*Table4[[#This Row],[Column15]]</f>
        <v>0</v>
      </c>
    </row>
    <row r="29" spans="1:13" s="17" customFormat="1" ht="12" x14ac:dyDescent="0.2">
      <c r="A29" s="51"/>
      <c r="B29" s="36"/>
      <c r="C29" s="53"/>
      <c r="D29" s="56"/>
      <c r="E29" s="57"/>
      <c r="F29" s="54"/>
      <c r="G29" s="36"/>
      <c r="H29" s="36"/>
      <c r="I29" s="32"/>
      <c r="J29" s="33"/>
      <c r="K29" s="32"/>
      <c r="L29" s="55"/>
      <c r="M29" s="55"/>
    </row>
    <row r="30" spans="1:13" s="41" customFormat="1" ht="21.75" customHeight="1" thickBot="1" x14ac:dyDescent="0.25">
      <c r="A30" s="58"/>
      <c r="B30" s="38"/>
      <c r="C30" s="37" t="s">
        <v>14</v>
      </c>
      <c r="D30" s="38"/>
      <c r="E30" s="38"/>
      <c r="F30" s="38"/>
      <c r="G30" s="38"/>
      <c r="H30" s="38"/>
      <c r="I30" s="39"/>
      <c r="J30" s="39"/>
      <c r="K30" s="39"/>
      <c r="L30" s="39"/>
      <c r="M30" s="40">
        <f>SUBTOTAL(109,Table4[[#All],[Column18]])</f>
        <v>0</v>
      </c>
    </row>
    <row r="31" spans="1:13" s="46" customFormat="1" ht="21.75" customHeight="1" thickTop="1" thickBot="1" x14ac:dyDescent="0.25">
      <c r="A31" s="59"/>
      <c r="B31" s="60"/>
      <c r="C31" s="42" t="s">
        <v>15</v>
      </c>
      <c r="D31" s="43"/>
      <c r="E31" s="43"/>
      <c r="F31" s="43"/>
      <c r="G31" s="43"/>
      <c r="H31" s="43"/>
      <c r="I31" s="44"/>
      <c r="J31" s="44"/>
      <c r="K31" s="44"/>
      <c r="L31" s="44"/>
      <c r="M31" s="45">
        <f>ROUND(M30*0.25,2)</f>
        <v>0</v>
      </c>
    </row>
    <row r="32" spans="1:13" s="46" customFormat="1" ht="21.75" customHeight="1" thickTop="1" x14ac:dyDescent="0.2">
      <c r="A32" s="61"/>
      <c r="B32" s="62"/>
      <c r="C32" s="47" t="s">
        <v>16</v>
      </c>
      <c r="D32" s="48"/>
      <c r="E32" s="48"/>
      <c r="F32" s="48"/>
      <c r="G32" s="48"/>
      <c r="H32" s="48"/>
      <c r="I32" s="49"/>
      <c r="J32" s="49"/>
      <c r="K32" s="49"/>
      <c r="L32" s="49"/>
      <c r="M32" s="50">
        <f>M30+M31</f>
        <v>0</v>
      </c>
    </row>
    <row r="33" spans="1:13" s="9" customFormat="1" ht="12.75" x14ac:dyDescent="0.2"/>
    <row r="34" spans="1:13" s="10" customFormat="1" ht="15" x14ac:dyDescent="0.25">
      <c r="A34" s="76" t="s">
        <v>17</v>
      </c>
      <c r="B34" s="76"/>
      <c r="C34" s="76"/>
      <c r="D34" s="76"/>
      <c r="E34" s="76"/>
      <c r="F34" s="76"/>
      <c r="G34" s="76"/>
      <c r="H34" s="76" t="s">
        <v>18</v>
      </c>
      <c r="I34" s="76"/>
      <c r="J34" s="76"/>
      <c r="K34" s="76"/>
      <c r="L34" s="76"/>
      <c r="M34" s="76"/>
    </row>
    <row r="35" spans="1:13" s="10" customFormat="1" ht="15" x14ac:dyDescent="0.25"/>
    <row r="36" spans="1:13" s="10" customFormat="1" ht="32.25" customHeight="1" x14ac:dyDescent="0.25">
      <c r="A36" s="77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</row>
    <row r="37" spans="1:13" s="10" customFormat="1" ht="15" x14ac:dyDescent="0.25">
      <c r="G37" s="11" t="s">
        <v>19</v>
      </c>
    </row>
  </sheetData>
  <sheetProtection password="CC69" sheet="1" objects="1" scenarios="1"/>
  <mergeCells count="27">
    <mergeCell ref="A34:G34"/>
    <mergeCell ref="A36:G36"/>
    <mergeCell ref="H34:M34"/>
    <mergeCell ref="H36:M36"/>
    <mergeCell ref="C13:C14"/>
    <mergeCell ref="D13:D14"/>
    <mergeCell ref="E13:E14"/>
    <mergeCell ref="F13:F14"/>
    <mergeCell ref="G13:G14"/>
    <mergeCell ref="I13:I14"/>
    <mergeCell ref="J13:J14"/>
    <mergeCell ref="L13:L14"/>
    <mergeCell ref="M13:M14"/>
    <mergeCell ref="A13:A14"/>
    <mergeCell ref="B13:B14"/>
    <mergeCell ref="H13:H14"/>
    <mergeCell ref="D1:M1"/>
    <mergeCell ref="D2:M2"/>
    <mergeCell ref="D3:M3"/>
    <mergeCell ref="D4:M4"/>
    <mergeCell ref="D5:M5"/>
    <mergeCell ref="K13:K14"/>
    <mergeCell ref="D6:M6"/>
    <mergeCell ref="D8:M8"/>
    <mergeCell ref="A10:M10"/>
    <mergeCell ref="A11:M11"/>
    <mergeCell ref="D7:M7"/>
  </mergeCells>
  <phoneticPr fontId="0" type="noConversion"/>
  <pageMargins left="0.19685039370078741" right="0.19685039370078741" top="0.39370078740157483" bottom="0.39370078740157483" header="0.31496062992125984" footer="0.31496062992125984"/>
  <pageSetup paperSize="9" scale="70" orientation="landscape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opLeftCell="A7" zoomScaleNormal="100" zoomScaleSheetLayoutView="100" workbookViewId="0">
      <selection activeCell="G22" sqref="G22"/>
    </sheetView>
  </sheetViews>
  <sheetFormatPr defaultRowHeight="15.75" x14ac:dyDescent="0.25"/>
  <cols>
    <col min="1" max="1" width="4.5703125" style="12" customWidth="1"/>
    <col min="2" max="2" width="9.140625" style="13" hidden="1" customWidth="1"/>
    <col min="3" max="3" width="40.28515625" style="12" customWidth="1"/>
    <col min="4" max="4" width="29" style="12" customWidth="1"/>
    <col min="5" max="6" width="10.140625" style="12" customWidth="1"/>
    <col min="7" max="8" width="25.28515625" style="12" customWidth="1"/>
    <col min="9" max="9" width="16.28515625" style="12" customWidth="1"/>
    <col min="10" max="10" width="8.5703125" style="12" bestFit="1" customWidth="1"/>
    <col min="11" max="11" width="9" style="12" bestFit="1" customWidth="1"/>
    <col min="12" max="12" width="16.42578125" style="12" customWidth="1"/>
    <col min="13" max="13" width="13.85546875" style="12" bestFit="1" customWidth="1"/>
    <col min="14" max="16384" width="9.140625" style="12"/>
  </cols>
  <sheetData>
    <row r="1" spans="1:13" s="4" customFormat="1" ht="18.75" customHeight="1" x14ac:dyDescent="0.25">
      <c r="A1" s="1" t="s">
        <v>10</v>
      </c>
      <c r="B1" s="2"/>
      <c r="C1" s="3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13" s="4" customFormat="1" ht="18.75" customHeight="1" x14ac:dyDescent="0.25">
      <c r="A2" s="5" t="s">
        <v>0</v>
      </c>
      <c r="B2" s="6"/>
      <c r="C2" s="7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3" s="4" customFormat="1" ht="18.75" customHeight="1" x14ac:dyDescent="0.25">
      <c r="A3" s="5" t="s">
        <v>1</v>
      </c>
      <c r="B3" s="6"/>
      <c r="C3" s="7"/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1:13" s="4" customFormat="1" ht="18.75" customHeight="1" x14ac:dyDescent="0.25">
      <c r="A4" s="5" t="s">
        <v>11</v>
      </c>
      <c r="B4" s="6"/>
      <c r="C4" s="7"/>
      <c r="D4" s="73"/>
      <c r="E4" s="73"/>
      <c r="F4" s="73"/>
      <c r="G4" s="73"/>
      <c r="H4" s="73"/>
      <c r="I4" s="73"/>
      <c r="J4" s="73"/>
      <c r="K4" s="73"/>
      <c r="L4" s="73"/>
      <c r="M4" s="73"/>
    </row>
    <row r="5" spans="1:13" s="4" customFormat="1" ht="18.75" customHeight="1" x14ac:dyDescent="0.25">
      <c r="A5" s="5" t="s">
        <v>12</v>
      </c>
      <c r="B5" s="6"/>
      <c r="C5" s="7"/>
      <c r="D5" s="73"/>
      <c r="E5" s="73"/>
      <c r="F5" s="73"/>
      <c r="G5" s="73"/>
      <c r="H5" s="73"/>
      <c r="I5" s="73"/>
      <c r="J5" s="73"/>
      <c r="K5" s="73"/>
      <c r="L5" s="73"/>
      <c r="M5" s="73"/>
    </row>
    <row r="6" spans="1:13" s="4" customFormat="1" ht="18.75" customHeight="1" x14ac:dyDescent="0.25">
      <c r="A6" s="5" t="s">
        <v>13</v>
      </c>
      <c r="B6" s="6"/>
      <c r="C6" s="7"/>
      <c r="D6" s="73"/>
      <c r="E6" s="73"/>
      <c r="F6" s="73"/>
      <c r="G6" s="73"/>
      <c r="H6" s="73"/>
      <c r="I6" s="73"/>
      <c r="J6" s="73"/>
      <c r="K6" s="73"/>
      <c r="L6" s="73"/>
      <c r="M6" s="73"/>
    </row>
    <row r="7" spans="1:13" s="4" customFormat="1" ht="18.75" customHeight="1" x14ac:dyDescent="0.25">
      <c r="A7" s="1" t="s">
        <v>2</v>
      </c>
      <c r="B7" s="2"/>
      <c r="C7" s="8"/>
      <c r="D7" s="73"/>
      <c r="E7" s="73"/>
      <c r="F7" s="73"/>
      <c r="G7" s="73"/>
      <c r="H7" s="73"/>
      <c r="I7" s="73"/>
      <c r="J7" s="73"/>
      <c r="K7" s="73"/>
      <c r="L7" s="73"/>
      <c r="M7" s="73"/>
    </row>
    <row r="8" spans="1:13" s="4" customFormat="1" ht="18.75" customHeight="1" x14ac:dyDescent="0.25">
      <c r="A8" s="5" t="s">
        <v>3</v>
      </c>
      <c r="B8" s="6"/>
      <c r="C8" s="7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1:13" x14ac:dyDescent="0.25">
      <c r="C9" s="14"/>
      <c r="D9" s="14"/>
    </row>
    <row r="10" spans="1:13" s="15" customFormat="1" x14ac:dyDescent="0.25">
      <c r="A10" s="74" t="s">
        <v>72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</row>
    <row r="11" spans="1:13" s="15" customFormat="1" x14ac:dyDescent="0.25">
      <c r="A11" s="74" t="s">
        <v>73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1:13" x14ac:dyDescent="0.25">
      <c r="A12" s="20"/>
      <c r="B12" s="21"/>
      <c r="C12" s="22"/>
      <c r="D12" s="22"/>
      <c r="E12" s="20"/>
      <c r="F12" s="20"/>
      <c r="G12" s="20"/>
      <c r="H12" s="20"/>
      <c r="I12" s="20"/>
      <c r="J12" s="20"/>
      <c r="K12" s="20"/>
      <c r="L12" s="20"/>
      <c r="M12" s="20"/>
    </row>
    <row r="13" spans="1:13" s="16" customFormat="1" ht="30.75" customHeight="1" x14ac:dyDescent="0.2">
      <c r="A13" s="78" t="s">
        <v>8</v>
      </c>
      <c r="B13" s="78" t="s">
        <v>4</v>
      </c>
      <c r="C13" s="78" t="s">
        <v>5</v>
      </c>
      <c r="D13" s="78" t="s">
        <v>112</v>
      </c>
      <c r="E13" s="78" t="s">
        <v>9</v>
      </c>
      <c r="F13" s="78" t="s">
        <v>20</v>
      </c>
      <c r="G13" s="78" t="s">
        <v>7</v>
      </c>
      <c r="H13" s="78" t="s">
        <v>6</v>
      </c>
      <c r="I13" s="71" t="s">
        <v>21</v>
      </c>
      <c r="J13" s="71" t="s">
        <v>22</v>
      </c>
      <c r="K13" s="71" t="s">
        <v>23</v>
      </c>
      <c r="L13" s="71" t="s">
        <v>24</v>
      </c>
      <c r="M13" s="71" t="s">
        <v>25</v>
      </c>
    </row>
    <row r="14" spans="1:13" s="16" customFormat="1" ht="27" customHeight="1" x14ac:dyDescent="0.2">
      <c r="A14" s="79"/>
      <c r="B14" s="79"/>
      <c r="C14" s="79"/>
      <c r="D14" s="79"/>
      <c r="E14" s="79"/>
      <c r="F14" s="79"/>
      <c r="G14" s="79"/>
      <c r="H14" s="79"/>
      <c r="I14" s="72"/>
      <c r="J14" s="72"/>
      <c r="K14" s="72"/>
      <c r="L14" s="72"/>
      <c r="M14" s="72"/>
    </row>
    <row r="15" spans="1:13" s="17" customFormat="1" ht="24" x14ac:dyDescent="0.2">
      <c r="A15" s="23">
        <v>1</v>
      </c>
      <c r="B15" s="24" t="s">
        <v>74</v>
      </c>
      <c r="C15" s="25" t="s">
        <v>75</v>
      </c>
      <c r="D15" s="26"/>
      <c r="E15" s="30" t="s">
        <v>76</v>
      </c>
      <c r="F15" s="23">
        <v>20</v>
      </c>
      <c r="G15" s="52"/>
      <c r="H15" s="35"/>
      <c r="I15" s="18"/>
      <c r="J15" s="19"/>
      <c r="K15" s="63">
        <f>ROUND(Table42[[#This Row],[Column9]]*Table42[[#This Row],[Column12]],2)</f>
        <v>0</v>
      </c>
      <c r="L15" s="27">
        <f>Table42[[#This Row],[Column9]]-Table42[[#This Row],[Column10]]</f>
        <v>0</v>
      </c>
      <c r="M15" s="27">
        <f>Table42[[#This Row],[Column6]]*Table42[[#This Row],[Column15]]</f>
        <v>0</v>
      </c>
    </row>
    <row r="16" spans="1:13" s="17" customFormat="1" ht="24" x14ac:dyDescent="0.2">
      <c r="A16" s="23">
        <v>2</v>
      </c>
      <c r="B16" s="24" t="s">
        <v>77</v>
      </c>
      <c r="C16" s="25" t="s">
        <v>78</v>
      </c>
      <c r="D16" s="26"/>
      <c r="E16" s="30" t="s">
        <v>31</v>
      </c>
      <c r="F16" s="23">
        <v>1</v>
      </c>
      <c r="G16" s="52"/>
      <c r="H16" s="35"/>
      <c r="I16" s="18"/>
      <c r="J16" s="19"/>
      <c r="K16" s="63">
        <f>ROUND(Table42[[#This Row],[Column9]]*Table42[[#This Row],[Column12]],2)</f>
        <v>0</v>
      </c>
      <c r="L16" s="27">
        <f>Table42[[#This Row],[Column9]]-Table42[[#This Row],[Column10]]</f>
        <v>0</v>
      </c>
      <c r="M16" s="27">
        <f>Table42[[#This Row],[Column6]]*Table42[[#This Row],[Column15]]</f>
        <v>0</v>
      </c>
    </row>
    <row r="17" spans="1:13" s="17" customFormat="1" ht="24" x14ac:dyDescent="0.2">
      <c r="A17" s="23">
        <v>3</v>
      </c>
      <c r="B17" s="24" t="s">
        <v>79</v>
      </c>
      <c r="C17" s="25" t="s">
        <v>80</v>
      </c>
      <c r="D17" s="26"/>
      <c r="E17" s="30" t="s">
        <v>31</v>
      </c>
      <c r="F17" s="23">
        <v>10</v>
      </c>
      <c r="G17" s="52"/>
      <c r="H17" s="35"/>
      <c r="I17" s="18"/>
      <c r="J17" s="19"/>
      <c r="K17" s="63">
        <f>ROUND(Table42[[#This Row],[Column9]]*Table42[[#This Row],[Column12]],2)</f>
        <v>0</v>
      </c>
      <c r="L17" s="27">
        <f>Table42[[#This Row],[Column9]]-Table42[[#This Row],[Column10]]</f>
        <v>0</v>
      </c>
      <c r="M17" s="27">
        <f>Table42[[#This Row],[Column6]]*Table42[[#This Row],[Column15]]</f>
        <v>0</v>
      </c>
    </row>
    <row r="18" spans="1:13" s="17" customFormat="1" ht="24" x14ac:dyDescent="0.2">
      <c r="A18" s="23">
        <v>4</v>
      </c>
      <c r="B18" s="24" t="s">
        <v>81</v>
      </c>
      <c r="C18" s="25" t="s">
        <v>82</v>
      </c>
      <c r="D18" s="26" t="s">
        <v>83</v>
      </c>
      <c r="E18" s="30" t="s">
        <v>31</v>
      </c>
      <c r="F18" s="23">
        <v>4</v>
      </c>
      <c r="G18" s="52"/>
      <c r="H18" s="35"/>
      <c r="I18" s="18"/>
      <c r="J18" s="19"/>
      <c r="K18" s="63">
        <f>ROUND(Table42[[#This Row],[Column9]]*Table42[[#This Row],[Column12]],2)</f>
        <v>0</v>
      </c>
      <c r="L18" s="27">
        <f>Table42[[#This Row],[Column9]]-Table42[[#This Row],[Column10]]</f>
        <v>0</v>
      </c>
      <c r="M18" s="27">
        <f>Table42[[#This Row],[Column6]]*Table42[[#This Row],[Column15]]</f>
        <v>0</v>
      </c>
    </row>
    <row r="19" spans="1:13" s="17" customFormat="1" ht="24" x14ac:dyDescent="0.2">
      <c r="A19" s="23">
        <v>5</v>
      </c>
      <c r="B19" s="24" t="s">
        <v>84</v>
      </c>
      <c r="C19" s="25" t="s">
        <v>85</v>
      </c>
      <c r="D19" s="26" t="s">
        <v>86</v>
      </c>
      <c r="E19" s="30" t="s">
        <v>31</v>
      </c>
      <c r="F19" s="23">
        <v>4</v>
      </c>
      <c r="G19" s="52"/>
      <c r="H19" s="35"/>
      <c r="I19" s="18"/>
      <c r="J19" s="19"/>
      <c r="K19" s="63">
        <f>ROUND(Table42[[#This Row],[Column9]]*Table42[[#This Row],[Column12]],2)</f>
        <v>0</v>
      </c>
      <c r="L19" s="27">
        <f>Table42[[#This Row],[Column9]]-Table42[[#This Row],[Column10]]</f>
        <v>0</v>
      </c>
      <c r="M19" s="27">
        <f>Table42[[#This Row],[Column6]]*Table42[[#This Row],[Column15]]</f>
        <v>0</v>
      </c>
    </row>
    <row r="20" spans="1:13" s="17" customFormat="1" ht="24" x14ac:dyDescent="0.2">
      <c r="A20" s="23">
        <v>6</v>
      </c>
      <c r="B20" s="24" t="s">
        <v>87</v>
      </c>
      <c r="C20" s="25" t="s">
        <v>88</v>
      </c>
      <c r="D20" s="26" t="s">
        <v>89</v>
      </c>
      <c r="E20" s="30" t="s">
        <v>31</v>
      </c>
      <c r="F20" s="23">
        <v>1</v>
      </c>
      <c r="G20" s="52"/>
      <c r="H20" s="35"/>
      <c r="I20" s="18"/>
      <c r="J20" s="19"/>
      <c r="K20" s="63">
        <f>ROUND(Table42[[#This Row],[Column9]]*Table42[[#This Row],[Column12]],2)</f>
        <v>0</v>
      </c>
      <c r="L20" s="27">
        <f>Table42[[#This Row],[Column9]]-Table42[[#This Row],[Column10]]</f>
        <v>0</v>
      </c>
      <c r="M20" s="27">
        <f>Table42[[#This Row],[Column6]]*Table42[[#This Row],[Column15]]</f>
        <v>0</v>
      </c>
    </row>
    <row r="21" spans="1:13" s="17" customFormat="1" ht="24" x14ac:dyDescent="0.2">
      <c r="A21" s="23">
        <v>7</v>
      </c>
      <c r="B21" s="24" t="s">
        <v>90</v>
      </c>
      <c r="C21" s="25" t="s">
        <v>91</v>
      </c>
      <c r="D21" s="26" t="s">
        <v>92</v>
      </c>
      <c r="E21" s="30" t="s">
        <v>31</v>
      </c>
      <c r="F21" s="23">
        <v>2</v>
      </c>
      <c r="G21" s="52"/>
      <c r="H21" s="35"/>
      <c r="I21" s="18"/>
      <c r="J21" s="19"/>
      <c r="K21" s="63">
        <f>ROUND(Table42[[#This Row],[Column9]]*Table42[[#This Row],[Column12]],2)</f>
        <v>0</v>
      </c>
      <c r="L21" s="27">
        <f>Table42[[#This Row],[Column9]]-Table42[[#This Row],[Column10]]</f>
        <v>0</v>
      </c>
      <c r="M21" s="27">
        <f>Table42[[#This Row],[Column6]]*Table42[[#This Row],[Column15]]</f>
        <v>0</v>
      </c>
    </row>
    <row r="22" spans="1:13" s="17" customFormat="1" ht="24" x14ac:dyDescent="0.2">
      <c r="A22" s="23">
        <v>8</v>
      </c>
      <c r="B22" s="28" t="s">
        <v>93</v>
      </c>
      <c r="C22" s="29" t="s">
        <v>94</v>
      </c>
      <c r="D22" s="26" t="s">
        <v>95</v>
      </c>
      <c r="E22" s="30" t="s">
        <v>31</v>
      </c>
      <c r="F22" s="31">
        <v>2</v>
      </c>
      <c r="G22" s="52"/>
      <c r="H22" s="36"/>
      <c r="I22" s="18"/>
      <c r="J22" s="19"/>
      <c r="K22" s="64">
        <f>ROUND(Table42[[#This Row],[Column9]]*Table42[[#This Row],[Column12]],2)</f>
        <v>0</v>
      </c>
      <c r="L22" s="34">
        <f>Table42[[#This Row],[Column9]]-Table42[[#This Row],[Column10]]</f>
        <v>0</v>
      </c>
      <c r="M22" s="34">
        <f>Table42[[#This Row],[Column6]]*Table42[[#This Row],[Column15]]</f>
        <v>0</v>
      </c>
    </row>
    <row r="23" spans="1:13" s="17" customFormat="1" ht="24" x14ac:dyDescent="0.2">
      <c r="A23" s="23">
        <v>9</v>
      </c>
      <c r="B23" s="28" t="s">
        <v>96</v>
      </c>
      <c r="C23" s="29" t="s">
        <v>97</v>
      </c>
      <c r="D23" s="65" t="s">
        <v>98</v>
      </c>
      <c r="E23" s="30" t="s">
        <v>31</v>
      </c>
      <c r="F23" s="31">
        <v>1</v>
      </c>
      <c r="G23" s="66"/>
      <c r="H23" s="36"/>
      <c r="I23" s="32"/>
      <c r="J23" s="33"/>
      <c r="K23" s="64">
        <f>ROUND(Table42[[#This Row],[Column9]]*Table42[[#This Row],[Column12]],2)</f>
        <v>0</v>
      </c>
      <c r="L23" s="34">
        <f>Table42[[#This Row],[Column9]]-Table42[[#This Row],[Column10]]</f>
        <v>0</v>
      </c>
      <c r="M23" s="34">
        <f>Table42[[#This Row],[Column6]]*Table42[[#This Row],[Column15]]</f>
        <v>0</v>
      </c>
    </row>
    <row r="24" spans="1:13" s="17" customFormat="1" ht="24" x14ac:dyDescent="0.2">
      <c r="A24" s="23">
        <v>10</v>
      </c>
      <c r="B24" s="28" t="s">
        <v>99</v>
      </c>
      <c r="C24" s="29" t="s">
        <v>100</v>
      </c>
      <c r="D24" s="65" t="s">
        <v>101</v>
      </c>
      <c r="E24" s="30" t="s">
        <v>31</v>
      </c>
      <c r="F24" s="31">
        <v>1</v>
      </c>
      <c r="G24" s="66"/>
      <c r="H24" s="36"/>
      <c r="I24" s="32"/>
      <c r="J24" s="33"/>
      <c r="K24" s="64">
        <f>ROUND(Table42[[#This Row],[Column9]]*Table42[[#This Row],[Column12]],2)</f>
        <v>0</v>
      </c>
      <c r="L24" s="34">
        <f>Table42[[#This Row],[Column9]]-Table42[[#This Row],[Column10]]</f>
        <v>0</v>
      </c>
      <c r="M24" s="34">
        <f>Table42[[#This Row],[Column6]]*Table42[[#This Row],[Column15]]</f>
        <v>0</v>
      </c>
    </row>
    <row r="25" spans="1:13" s="17" customFormat="1" ht="24" x14ac:dyDescent="0.2">
      <c r="A25" s="23">
        <v>11</v>
      </c>
      <c r="B25" s="28" t="s">
        <v>102</v>
      </c>
      <c r="C25" s="29" t="s">
        <v>103</v>
      </c>
      <c r="D25" s="65" t="s">
        <v>104</v>
      </c>
      <c r="E25" s="30" t="s">
        <v>31</v>
      </c>
      <c r="F25" s="31">
        <v>15</v>
      </c>
      <c r="G25" s="66"/>
      <c r="H25" s="36"/>
      <c r="I25" s="32"/>
      <c r="J25" s="33"/>
      <c r="K25" s="64">
        <f>ROUND(Table42[[#This Row],[Column9]]*Table42[[#This Row],[Column12]],2)</f>
        <v>0</v>
      </c>
      <c r="L25" s="34">
        <f>Table42[[#This Row],[Column9]]-Table42[[#This Row],[Column10]]</f>
        <v>0</v>
      </c>
      <c r="M25" s="34">
        <f>Table42[[#This Row],[Column6]]*Table42[[#This Row],[Column15]]</f>
        <v>0</v>
      </c>
    </row>
    <row r="26" spans="1:13" s="17" customFormat="1" ht="24" x14ac:dyDescent="0.2">
      <c r="A26" s="23">
        <v>12</v>
      </c>
      <c r="B26" s="28" t="s">
        <v>105</v>
      </c>
      <c r="C26" s="29" t="s">
        <v>106</v>
      </c>
      <c r="D26" s="65" t="s">
        <v>107</v>
      </c>
      <c r="E26" s="30" t="s">
        <v>31</v>
      </c>
      <c r="F26" s="31">
        <v>88</v>
      </c>
      <c r="G26" s="66"/>
      <c r="H26" s="36"/>
      <c r="I26" s="32"/>
      <c r="J26" s="33"/>
      <c r="K26" s="64">
        <f>ROUND(Table42[[#This Row],[Column9]]*Table42[[#This Row],[Column12]],2)</f>
        <v>0</v>
      </c>
      <c r="L26" s="34">
        <f>Table42[[#This Row],[Column9]]-Table42[[#This Row],[Column10]]</f>
        <v>0</v>
      </c>
      <c r="M26" s="34">
        <f>Table42[[#This Row],[Column6]]*Table42[[#This Row],[Column15]]</f>
        <v>0</v>
      </c>
    </row>
    <row r="27" spans="1:13" s="17" customFormat="1" ht="24" x14ac:dyDescent="0.2">
      <c r="A27" s="23">
        <v>13</v>
      </c>
      <c r="B27" s="28" t="s">
        <v>108</v>
      </c>
      <c r="C27" s="29" t="s">
        <v>109</v>
      </c>
      <c r="D27" s="65" t="s">
        <v>110</v>
      </c>
      <c r="E27" s="30" t="s">
        <v>31</v>
      </c>
      <c r="F27" s="31">
        <v>1</v>
      </c>
      <c r="G27" s="66"/>
      <c r="H27" s="36"/>
      <c r="I27" s="32"/>
      <c r="J27" s="33"/>
      <c r="K27" s="64">
        <f>ROUND(Table42[[#This Row],[Column9]]*Table42[[#This Row],[Column12]],2)</f>
        <v>0</v>
      </c>
      <c r="L27" s="34">
        <f>Table42[[#This Row],[Column9]]-Table42[[#This Row],[Column10]]</f>
        <v>0</v>
      </c>
      <c r="M27" s="34">
        <f>Table42[[#This Row],[Column6]]*Table42[[#This Row],[Column15]]</f>
        <v>0</v>
      </c>
    </row>
    <row r="28" spans="1:13" s="17" customFormat="1" ht="24" x14ac:dyDescent="0.2">
      <c r="A28" s="23">
        <v>14</v>
      </c>
      <c r="B28" s="28" t="s">
        <v>111</v>
      </c>
      <c r="C28" s="29" t="s">
        <v>109</v>
      </c>
      <c r="D28" s="70" t="s">
        <v>160</v>
      </c>
      <c r="E28" s="30" t="s">
        <v>31</v>
      </c>
      <c r="F28" s="31">
        <v>6</v>
      </c>
      <c r="G28" s="66"/>
      <c r="H28" s="36"/>
      <c r="I28" s="32"/>
      <c r="J28" s="33"/>
      <c r="K28" s="64">
        <f>ROUND(Table42[[#This Row],[Column9]]*Table42[[#This Row],[Column12]],2)</f>
        <v>0</v>
      </c>
      <c r="L28" s="34">
        <f>Table42[[#This Row],[Column9]]-Table42[[#This Row],[Column10]]</f>
        <v>0</v>
      </c>
      <c r="M28" s="34">
        <f>Table42[[#This Row],[Column6]]*Table42[[#This Row],[Column15]]</f>
        <v>0</v>
      </c>
    </row>
    <row r="29" spans="1:13" s="17" customFormat="1" ht="12" x14ac:dyDescent="0.2">
      <c r="A29" s="51"/>
      <c r="B29" s="36"/>
      <c r="C29" s="53"/>
      <c r="D29" s="56"/>
      <c r="E29" s="57"/>
      <c r="F29" s="54"/>
      <c r="G29" s="36"/>
      <c r="H29" s="36"/>
      <c r="I29" s="32"/>
      <c r="J29" s="33"/>
      <c r="K29" s="32"/>
      <c r="L29" s="55"/>
      <c r="M29" s="55"/>
    </row>
    <row r="30" spans="1:13" s="41" customFormat="1" ht="21.75" customHeight="1" thickBot="1" x14ac:dyDescent="0.25">
      <c r="A30" s="58"/>
      <c r="B30" s="38"/>
      <c r="C30" s="37" t="s">
        <v>14</v>
      </c>
      <c r="D30" s="38"/>
      <c r="E30" s="38"/>
      <c r="F30" s="38"/>
      <c r="G30" s="38"/>
      <c r="H30" s="38"/>
      <c r="I30" s="39"/>
      <c r="J30" s="39"/>
      <c r="K30" s="39"/>
      <c r="L30" s="39"/>
      <c r="M30" s="40">
        <f>SUBTOTAL(109,Table42[[#All],[Column18]])</f>
        <v>0</v>
      </c>
    </row>
    <row r="31" spans="1:13" s="46" customFormat="1" ht="21.75" customHeight="1" thickTop="1" thickBot="1" x14ac:dyDescent="0.25">
      <c r="A31" s="59"/>
      <c r="B31" s="60"/>
      <c r="C31" s="42" t="s">
        <v>15</v>
      </c>
      <c r="D31" s="43"/>
      <c r="E31" s="43"/>
      <c r="F31" s="43"/>
      <c r="G31" s="43"/>
      <c r="H31" s="43"/>
      <c r="I31" s="44"/>
      <c r="J31" s="44"/>
      <c r="K31" s="44"/>
      <c r="L31" s="44"/>
      <c r="M31" s="45">
        <f>ROUND(M30*0.25,2)</f>
        <v>0</v>
      </c>
    </row>
    <row r="32" spans="1:13" s="46" customFormat="1" ht="21.75" customHeight="1" thickTop="1" x14ac:dyDescent="0.2">
      <c r="A32" s="61"/>
      <c r="B32" s="62"/>
      <c r="C32" s="47" t="s">
        <v>16</v>
      </c>
      <c r="D32" s="48"/>
      <c r="E32" s="48"/>
      <c r="F32" s="48"/>
      <c r="G32" s="48"/>
      <c r="H32" s="48"/>
      <c r="I32" s="49"/>
      <c r="J32" s="49"/>
      <c r="K32" s="49"/>
      <c r="L32" s="49"/>
      <c r="M32" s="50">
        <f>M30+M31</f>
        <v>0</v>
      </c>
    </row>
    <row r="33" spans="1:13" s="9" customFormat="1" ht="12.75" x14ac:dyDescent="0.2"/>
    <row r="34" spans="1:13" s="10" customFormat="1" ht="15" x14ac:dyDescent="0.25">
      <c r="A34" s="76" t="s">
        <v>17</v>
      </c>
      <c r="B34" s="76"/>
      <c r="C34" s="76"/>
      <c r="D34" s="76"/>
      <c r="E34" s="76"/>
      <c r="F34" s="76"/>
      <c r="G34" s="76"/>
      <c r="H34" s="76" t="s">
        <v>18</v>
      </c>
      <c r="I34" s="76"/>
      <c r="J34" s="76"/>
      <c r="K34" s="76"/>
      <c r="L34" s="76"/>
      <c r="M34" s="76"/>
    </row>
    <row r="35" spans="1:13" s="10" customFormat="1" ht="32.25" customHeight="1" x14ac:dyDescent="0.25">
      <c r="A35" s="77"/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</row>
    <row r="36" spans="1:13" s="10" customFormat="1" ht="15" x14ac:dyDescent="0.25">
      <c r="G36" s="11" t="s">
        <v>19</v>
      </c>
    </row>
  </sheetData>
  <sheetProtection password="CC69" sheet="1" objects="1" scenarios="1"/>
  <mergeCells count="27">
    <mergeCell ref="A34:G34"/>
    <mergeCell ref="H34:M34"/>
    <mergeCell ref="A35:G35"/>
    <mergeCell ref="H35:M35"/>
    <mergeCell ref="G13:G14"/>
    <mergeCell ref="H13:H14"/>
    <mergeCell ref="I13:I14"/>
    <mergeCell ref="J13:J14"/>
    <mergeCell ref="K13:K14"/>
    <mergeCell ref="L13:L14"/>
    <mergeCell ref="D7:M7"/>
    <mergeCell ref="D8:M8"/>
    <mergeCell ref="A10:M10"/>
    <mergeCell ref="A11:M11"/>
    <mergeCell ref="A13:A14"/>
    <mergeCell ref="B13:B14"/>
    <mergeCell ref="C13:C14"/>
    <mergeCell ref="D13:D14"/>
    <mergeCell ref="E13:E14"/>
    <mergeCell ref="F13:F14"/>
    <mergeCell ref="M13:M14"/>
    <mergeCell ref="D6:M6"/>
    <mergeCell ref="D1:M1"/>
    <mergeCell ref="D2:M2"/>
    <mergeCell ref="D3:M3"/>
    <mergeCell ref="D4:M4"/>
    <mergeCell ref="D5:M5"/>
  </mergeCells>
  <conditionalFormatting sqref="D15:D28">
    <cfRule type="duplicateValues" dxfId="57" priority="5"/>
  </conditionalFormatting>
  <pageMargins left="0.19685039370078741" right="0.19685039370078741" top="0.39370078740157483" bottom="0.39370078740157483" header="0.31496062992125984" footer="0.31496062992125984"/>
  <pageSetup paperSize="9" scale="70" orientation="landscape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Normal="100" zoomScaleSheetLayoutView="100" workbookViewId="0">
      <selection activeCell="D16" sqref="D16"/>
    </sheetView>
  </sheetViews>
  <sheetFormatPr defaultRowHeight="15.75" x14ac:dyDescent="0.25"/>
  <cols>
    <col min="1" max="1" width="4.5703125" style="12" customWidth="1"/>
    <col min="2" max="2" width="23.85546875" style="13" hidden="1" customWidth="1"/>
    <col min="3" max="3" width="40.28515625" style="12" customWidth="1"/>
    <col min="4" max="4" width="29" style="12" customWidth="1"/>
    <col min="5" max="6" width="10.140625" style="12" customWidth="1"/>
    <col min="7" max="8" width="25.28515625" style="12" customWidth="1"/>
    <col min="9" max="9" width="16.28515625" style="12" customWidth="1"/>
    <col min="10" max="10" width="8.5703125" style="12" bestFit="1" customWidth="1"/>
    <col min="11" max="11" width="9" style="12" bestFit="1" customWidth="1"/>
    <col min="12" max="12" width="16.42578125" style="12" customWidth="1"/>
    <col min="13" max="13" width="13.85546875" style="12" bestFit="1" customWidth="1"/>
    <col min="14" max="16384" width="9.140625" style="12"/>
  </cols>
  <sheetData>
    <row r="1" spans="1:13" s="4" customFormat="1" ht="18.75" customHeight="1" x14ac:dyDescent="0.25">
      <c r="A1" s="1" t="s">
        <v>10</v>
      </c>
      <c r="B1" s="2"/>
      <c r="C1" s="3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13" s="4" customFormat="1" ht="18.75" customHeight="1" x14ac:dyDescent="0.25">
      <c r="A2" s="5" t="s">
        <v>0</v>
      </c>
      <c r="B2" s="6"/>
      <c r="C2" s="7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3" s="4" customFormat="1" ht="18.75" customHeight="1" x14ac:dyDescent="0.25">
      <c r="A3" s="5" t="s">
        <v>1</v>
      </c>
      <c r="B3" s="6"/>
      <c r="C3" s="7"/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1:13" s="4" customFormat="1" ht="18.75" customHeight="1" x14ac:dyDescent="0.25">
      <c r="A4" s="5" t="s">
        <v>11</v>
      </c>
      <c r="B4" s="6"/>
      <c r="C4" s="7"/>
      <c r="D4" s="73"/>
      <c r="E4" s="73"/>
      <c r="F4" s="73"/>
      <c r="G4" s="73"/>
      <c r="H4" s="73"/>
      <c r="I4" s="73"/>
      <c r="J4" s="73"/>
      <c r="K4" s="73"/>
      <c r="L4" s="73"/>
      <c r="M4" s="73"/>
    </row>
    <row r="5" spans="1:13" s="4" customFormat="1" ht="18.75" customHeight="1" x14ac:dyDescent="0.25">
      <c r="A5" s="5" t="s">
        <v>12</v>
      </c>
      <c r="B5" s="6"/>
      <c r="C5" s="7"/>
      <c r="D5" s="73"/>
      <c r="E5" s="73"/>
      <c r="F5" s="73"/>
      <c r="G5" s="73"/>
      <c r="H5" s="73"/>
      <c r="I5" s="73"/>
      <c r="J5" s="73"/>
      <c r="K5" s="73"/>
      <c r="L5" s="73"/>
      <c r="M5" s="73"/>
    </row>
    <row r="6" spans="1:13" s="4" customFormat="1" ht="18.75" customHeight="1" x14ac:dyDescent="0.25">
      <c r="A6" s="5" t="s">
        <v>13</v>
      </c>
      <c r="B6" s="6"/>
      <c r="C6" s="7"/>
      <c r="D6" s="73"/>
      <c r="E6" s="73"/>
      <c r="F6" s="73"/>
      <c r="G6" s="73"/>
      <c r="H6" s="73"/>
      <c r="I6" s="73"/>
      <c r="J6" s="73"/>
      <c r="K6" s="73"/>
      <c r="L6" s="73"/>
      <c r="M6" s="73"/>
    </row>
    <row r="7" spans="1:13" s="4" customFormat="1" ht="18.75" customHeight="1" x14ac:dyDescent="0.25">
      <c r="A7" s="1" t="s">
        <v>2</v>
      </c>
      <c r="B7" s="2"/>
      <c r="C7" s="8"/>
      <c r="D7" s="73"/>
      <c r="E7" s="73"/>
      <c r="F7" s="73"/>
      <c r="G7" s="73"/>
      <c r="H7" s="73"/>
      <c r="I7" s="73"/>
      <c r="J7" s="73"/>
      <c r="K7" s="73"/>
      <c r="L7" s="73"/>
      <c r="M7" s="73"/>
    </row>
    <row r="8" spans="1:13" s="4" customFormat="1" ht="18.75" customHeight="1" x14ac:dyDescent="0.25">
      <c r="A8" s="5" t="s">
        <v>3</v>
      </c>
      <c r="B8" s="6"/>
      <c r="C8" s="7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1:13" x14ac:dyDescent="0.25">
      <c r="C9" s="14"/>
      <c r="D9" s="14"/>
    </row>
    <row r="10" spans="1:13" s="15" customFormat="1" x14ac:dyDescent="0.25">
      <c r="A10" s="74" t="s">
        <v>113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</row>
    <row r="11" spans="1:13" s="15" customFormat="1" x14ac:dyDescent="0.25">
      <c r="A11" s="74" t="s">
        <v>114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1:13" x14ac:dyDescent="0.25">
      <c r="A12" s="20"/>
      <c r="B12" s="21"/>
      <c r="C12" s="22"/>
      <c r="D12" s="22"/>
      <c r="E12" s="20"/>
      <c r="F12" s="20"/>
      <c r="G12" s="20"/>
      <c r="H12" s="20"/>
      <c r="I12" s="20"/>
      <c r="J12" s="20"/>
      <c r="K12" s="20"/>
      <c r="L12" s="20"/>
      <c r="M12" s="20"/>
    </row>
    <row r="13" spans="1:13" s="16" customFormat="1" ht="30.75" customHeight="1" x14ac:dyDescent="0.2">
      <c r="A13" s="78" t="s">
        <v>8</v>
      </c>
      <c r="B13" s="78" t="s">
        <v>4</v>
      </c>
      <c r="C13" s="78" t="s">
        <v>5</v>
      </c>
      <c r="D13" s="78" t="s">
        <v>159</v>
      </c>
      <c r="E13" s="78" t="s">
        <v>9</v>
      </c>
      <c r="F13" s="78" t="s">
        <v>20</v>
      </c>
      <c r="G13" s="78" t="s">
        <v>7</v>
      </c>
      <c r="H13" s="78" t="s">
        <v>6</v>
      </c>
      <c r="I13" s="71" t="s">
        <v>21</v>
      </c>
      <c r="J13" s="71" t="s">
        <v>22</v>
      </c>
      <c r="K13" s="71" t="s">
        <v>23</v>
      </c>
      <c r="L13" s="71" t="s">
        <v>24</v>
      </c>
      <c r="M13" s="71" t="s">
        <v>25</v>
      </c>
    </row>
    <row r="14" spans="1:13" s="16" customFormat="1" ht="27" customHeight="1" x14ac:dyDescent="0.2">
      <c r="A14" s="79"/>
      <c r="B14" s="79"/>
      <c r="C14" s="79"/>
      <c r="D14" s="79"/>
      <c r="E14" s="79"/>
      <c r="F14" s="79"/>
      <c r="G14" s="79"/>
      <c r="H14" s="79"/>
      <c r="I14" s="72"/>
      <c r="J14" s="72"/>
      <c r="K14" s="72"/>
      <c r="L14" s="72"/>
      <c r="M14" s="72"/>
    </row>
    <row r="15" spans="1:13" s="17" customFormat="1" ht="24" x14ac:dyDescent="0.2">
      <c r="A15" s="23">
        <v>1</v>
      </c>
      <c r="B15" s="24" t="s">
        <v>115</v>
      </c>
      <c r="C15" s="25" t="s">
        <v>116</v>
      </c>
      <c r="D15" s="26" t="s">
        <v>117</v>
      </c>
      <c r="E15" s="30" t="s">
        <v>31</v>
      </c>
      <c r="F15" s="23">
        <v>36</v>
      </c>
      <c r="G15" s="52"/>
      <c r="H15" s="35"/>
      <c r="I15" s="18"/>
      <c r="J15" s="19"/>
      <c r="K15" s="63">
        <f>ROUND(Table423[[#This Row],[Column9]]*Table423[[#This Row],[Column12]],2)</f>
        <v>0</v>
      </c>
      <c r="L15" s="27">
        <f>Table423[[#This Row],[Column9]]-Table423[[#This Row],[Column10]]</f>
        <v>0</v>
      </c>
      <c r="M15" s="27">
        <f>Table423[[#This Row],[Column6]]*Table423[[#This Row],[Column15]]</f>
        <v>0</v>
      </c>
    </row>
    <row r="16" spans="1:13" s="17" customFormat="1" ht="24" x14ac:dyDescent="0.2">
      <c r="A16" s="23">
        <v>2</v>
      </c>
      <c r="B16" s="24" t="s">
        <v>118</v>
      </c>
      <c r="C16" s="25" t="s">
        <v>119</v>
      </c>
      <c r="D16" s="26" t="s">
        <v>120</v>
      </c>
      <c r="E16" s="30" t="s">
        <v>31</v>
      </c>
      <c r="F16" s="23">
        <v>8</v>
      </c>
      <c r="G16" s="52"/>
      <c r="H16" s="35"/>
      <c r="I16" s="18"/>
      <c r="J16" s="19"/>
      <c r="K16" s="63">
        <f>ROUND(Table423[[#This Row],[Column9]]*Table423[[#This Row],[Column12]],2)</f>
        <v>0</v>
      </c>
      <c r="L16" s="27">
        <f>Table423[[#This Row],[Column9]]-Table423[[#This Row],[Column10]]</f>
        <v>0</v>
      </c>
      <c r="M16" s="27">
        <f>Table423[[#This Row],[Column6]]*Table423[[#This Row],[Column15]]</f>
        <v>0</v>
      </c>
    </row>
    <row r="17" spans="1:13" s="17" customFormat="1" ht="24" x14ac:dyDescent="0.2">
      <c r="A17" s="23">
        <v>3</v>
      </c>
      <c r="B17" s="24" t="s">
        <v>121</v>
      </c>
      <c r="C17" s="25" t="s">
        <v>122</v>
      </c>
      <c r="D17" s="26" t="s">
        <v>123</v>
      </c>
      <c r="E17" s="30" t="s">
        <v>31</v>
      </c>
      <c r="F17" s="23">
        <v>2</v>
      </c>
      <c r="G17" s="52"/>
      <c r="H17" s="35"/>
      <c r="I17" s="18"/>
      <c r="J17" s="19"/>
      <c r="K17" s="63">
        <f>ROUND(Table423[[#This Row],[Column9]]*Table423[[#This Row],[Column12]],2)</f>
        <v>0</v>
      </c>
      <c r="L17" s="27">
        <f>Table423[[#This Row],[Column9]]-Table423[[#This Row],[Column10]]</f>
        <v>0</v>
      </c>
      <c r="M17" s="27">
        <f>Table423[[#This Row],[Column6]]*Table423[[#This Row],[Column15]]</f>
        <v>0</v>
      </c>
    </row>
    <row r="18" spans="1:13" s="17" customFormat="1" ht="24" x14ac:dyDescent="0.2">
      <c r="A18" s="23">
        <v>4</v>
      </c>
      <c r="B18" s="24" t="s">
        <v>124</v>
      </c>
      <c r="C18" s="25" t="s">
        <v>125</v>
      </c>
      <c r="D18" s="26" t="s">
        <v>126</v>
      </c>
      <c r="E18" s="30" t="s">
        <v>31</v>
      </c>
      <c r="F18" s="23">
        <v>6</v>
      </c>
      <c r="G18" s="52"/>
      <c r="H18" s="35"/>
      <c r="I18" s="18"/>
      <c r="J18" s="19"/>
      <c r="K18" s="63">
        <f>ROUND(Table423[[#This Row],[Column9]]*Table423[[#This Row],[Column12]],2)</f>
        <v>0</v>
      </c>
      <c r="L18" s="27">
        <f>Table423[[#This Row],[Column9]]-Table423[[#This Row],[Column10]]</f>
        <v>0</v>
      </c>
      <c r="M18" s="27">
        <f>Table423[[#This Row],[Column6]]*Table423[[#This Row],[Column15]]</f>
        <v>0</v>
      </c>
    </row>
    <row r="19" spans="1:13" s="17" customFormat="1" ht="24" x14ac:dyDescent="0.2">
      <c r="A19" s="23">
        <v>5</v>
      </c>
      <c r="B19" s="24" t="s">
        <v>127</v>
      </c>
      <c r="C19" s="25" t="s">
        <v>128</v>
      </c>
      <c r="D19" s="26" t="s">
        <v>129</v>
      </c>
      <c r="E19" s="30" t="s">
        <v>31</v>
      </c>
      <c r="F19" s="23">
        <v>6</v>
      </c>
      <c r="G19" s="52"/>
      <c r="H19" s="35"/>
      <c r="I19" s="18"/>
      <c r="J19" s="19"/>
      <c r="K19" s="63">
        <f>ROUND(Table423[[#This Row],[Column9]]*Table423[[#This Row],[Column12]],2)</f>
        <v>0</v>
      </c>
      <c r="L19" s="27">
        <f>Table423[[#This Row],[Column9]]-Table423[[#This Row],[Column10]]</f>
        <v>0</v>
      </c>
      <c r="M19" s="27">
        <f>Table423[[#This Row],[Column6]]*Table423[[#This Row],[Column15]]</f>
        <v>0</v>
      </c>
    </row>
    <row r="20" spans="1:13" s="17" customFormat="1" ht="24" x14ac:dyDescent="0.2">
      <c r="A20" s="23">
        <v>6</v>
      </c>
      <c r="B20" s="24" t="s">
        <v>161</v>
      </c>
      <c r="C20" s="25" t="s">
        <v>130</v>
      </c>
      <c r="D20" s="26" t="s">
        <v>131</v>
      </c>
      <c r="E20" s="30" t="s">
        <v>31</v>
      </c>
      <c r="F20" s="23">
        <v>11</v>
      </c>
      <c r="G20" s="52"/>
      <c r="H20" s="35"/>
      <c r="I20" s="18"/>
      <c r="J20" s="19"/>
      <c r="K20" s="63">
        <f>ROUND(Table423[[#This Row],[Column9]]*Table423[[#This Row],[Column12]],2)</f>
        <v>0</v>
      </c>
      <c r="L20" s="27">
        <f>Table423[[#This Row],[Column9]]-Table423[[#This Row],[Column10]]</f>
        <v>0</v>
      </c>
      <c r="M20" s="27">
        <f>Table423[[#This Row],[Column6]]*Table423[[#This Row],[Column15]]</f>
        <v>0</v>
      </c>
    </row>
    <row r="21" spans="1:13" s="17" customFormat="1" ht="24" x14ac:dyDescent="0.2">
      <c r="A21" s="23">
        <v>7</v>
      </c>
      <c r="B21" s="24" t="s">
        <v>162</v>
      </c>
      <c r="C21" s="25" t="s">
        <v>132</v>
      </c>
      <c r="D21" s="26" t="s">
        <v>133</v>
      </c>
      <c r="E21" s="30" t="s">
        <v>31</v>
      </c>
      <c r="F21" s="23">
        <v>31</v>
      </c>
      <c r="G21" s="52"/>
      <c r="H21" s="35"/>
      <c r="I21" s="18"/>
      <c r="J21" s="19"/>
      <c r="K21" s="63">
        <f>ROUND(Table423[[#This Row],[Column9]]*Table423[[#This Row],[Column12]],2)</f>
        <v>0</v>
      </c>
      <c r="L21" s="27">
        <f>Table423[[#This Row],[Column9]]-Table423[[#This Row],[Column10]]</f>
        <v>0</v>
      </c>
      <c r="M21" s="27">
        <f>Table423[[#This Row],[Column6]]*Table423[[#This Row],[Column15]]</f>
        <v>0</v>
      </c>
    </row>
    <row r="22" spans="1:13" s="17" customFormat="1" ht="24" x14ac:dyDescent="0.2">
      <c r="A22" s="23">
        <v>8</v>
      </c>
      <c r="B22" s="24" t="s">
        <v>163</v>
      </c>
      <c r="C22" s="25" t="s">
        <v>134</v>
      </c>
      <c r="D22" s="26" t="s">
        <v>135</v>
      </c>
      <c r="E22" s="30" t="s">
        <v>31</v>
      </c>
      <c r="F22" s="23">
        <v>4</v>
      </c>
      <c r="G22" s="52"/>
      <c r="H22" s="35"/>
      <c r="I22" s="18"/>
      <c r="J22" s="19"/>
      <c r="K22" s="63">
        <f>ROUND(Table423[[#This Row],[Column9]]*Table423[[#This Row],[Column12]],2)</f>
        <v>0</v>
      </c>
      <c r="L22" s="27">
        <f>Table423[[#This Row],[Column9]]-Table423[[#This Row],[Column10]]</f>
        <v>0</v>
      </c>
      <c r="M22" s="27">
        <f>Table423[[#This Row],[Column6]]*Table423[[#This Row],[Column15]]</f>
        <v>0</v>
      </c>
    </row>
    <row r="23" spans="1:13" s="17" customFormat="1" ht="24" x14ac:dyDescent="0.2">
      <c r="A23" s="23">
        <v>9</v>
      </c>
      <c r="B23" s="28" t="s">
        <v>136</v>
      </c>
      <c r="C23" s="29" t="s">
        <v>137</v>
      </c>
      <c r="D23" s="26" t="s">
        <v>138</v>
      </c>
      <c r="E23" s="30" t="s">
        <v>31</v>
      </c>
      <c r="F23" s="31">
        <v>1</v>
      </c>
      <c r="G23" s="52"/>
      <c r="H23" s="36"/>
      <c r="I23" s="18"/>
      <c r="J23" s="19"/>
      <c r="K23" s="64">
        <f>ROUND(Table423[[#This Row],[Column9]]*Table423[[#This Row],[Column12]],2)</f>
        <v>0</v>
      </c>
      <c r="L23" s="34">
        <f>Table423[[#This Row],[Column9]]-Table423[[#This Row],[Column10]]</f>
        <v>0</v>
      </c>
      <c r="M23" s="34">
        <f>Table423[[#This Row],[Column6]]*Table423[[#This Row],[Column15]]</f>
        <v>0</v>
      </c>
    </row>
    <row r="24" spans="1:13" s="17" customFormat="1" ht="24" x14ac:dyDescent="0.2">
      <c r="A24" s="23">
        <v>10</v>
      </c>
      <c r="B24" s="28" t="s">
        <v>139</v>
      </c>
      <c r="C24" s="29" t="s">
        <v>140</v>
      </c>
      <c r="D24" s="65" t="s">
        <v>141</v>
      </c>
      <c r="E24" s="30" t="s">
        <v>31</v>
      </c>
      <c r="F24" s="31">
        <v>2</v>
      </c>
      <c r="G24" s="66"/>
      <c r="H24" s="36"/>
      <c r="I24" s="32"/>
      <c r="J24" s="33"/>
      <c r="K24" s="64">
        <f>ROUND(Table423[[#This Row],[Column9]]*Table423[[#This Row],[Column12]],2)</f>
        <v>0</v>
      </c>
      <c r="L24" s="34">
        <f>Table423[[#This Row],[Column9]]-Table423[[#This Row],[Column10]]</f>
        <v>0</v>
      </c>
      <c r="M24" s="34">
        <f>Table423[[#This Row],[Column6]]*Table423[[#This Row],[Column15]]</f>
        <v>0</v>
      </c>
    </row>
    <row r="25" spans="1:13" s="17" customFormat="1" ht="24" x14ac:dyDescent="0.2">
      <c r="A25" s="23">
        <v>11</v>
      </c>
      <c r="B25" s="28" t="s">
        <v>142</v>
      </c>
      <c r="C25" s="29" t="s">
        <v>122</v>
      </c>
      <c r="D25" s="65" t="s">
        <v>143</v>
      </c>
      <c r="E25" s="30" t="s">
        <v>31</v>
      </c>
      <c r="F25" s="31">
        <v>6</v>
      </c>
      <c r="G25" s="66"/>
      <c r="H25" s="36"/>
      <c r="I25" s="32"/>
      <c r="J25" s="33"/>
      <c r="K25" s="64">
        <f>ROUND(Table423[[#This Row],[Column9]]*Table423[[#This Row],[Column12]],2)</f>
        <v>0</v>
      </c>
      <c r="L25" s="34">
        <f>Table423[[#This Row],[Column9]]-Table423[[#This Row],[Column10]]</f>
        <v>0</v>
      </c>
      <c r="M25" s="34">
        <f>Table423[[#This Row],[Column6]]*Table423[[#This Row],[Column15]]</f>
        <v>0</v>
      </c>
    </row>
    <row r="26" spans="1:13" s="17" customFormat="1" ht="24" x14ac:dyDescent="0.2">
      <c r="A26" s="23">
        <v>12</v>
      </c>
      <c r="B26" s="28" t="s">
        <v>144</v>
      </c>
      <c r="C26" s="29" t="s">
        <v>145</v>
      </c>
      <c r="D26" s="65" t="s">
        <v>146</v>
      </c>
      <c r="E26" s="30" t="s">
        <v>31</v>
      </c>
      <c r="F26" s="31">
        <v>4</v>
      </c>
      <c r="G26" s="66"/>
      <c r="H26" s="36"/>
      <c r="I26" s="32"/>
      <c r="J26" s="33"/>
      <c r="K26" s="64">
        <f>ROUND(Table423[[#This Row],[Column9]]*Table423[[#This Row],[Column12]],2)</f>
        <v>0</v>
      </c>
      <c r="L26" s="34">
        <f>Table423[[#This Row],[Column9]]-Table423[[#This Row],[Column10]]</f>
        <v>0</v>
      </c>
      <c r="M26" s="34">
        <f>Table423[[#This Row],[Column6]]*Table423[[#This Row],[Column15]]</f>
        <v>0</v>
      </c>
    </row>
    <row r="27" spans="1:13" s="17" customFormat="1" ht="24" x14ac:dyDescent="0.2">
      <c r="A27" s="23">
        <v>13</v>
      </c>
      <c r="B27" s="28" t="s">
        <v>147</v>
      </c>
      <c r="C27" s="29" t="s">
        <v>148</v>
      </c>
      <c r="D27" s="65" t="s">
        <v>149</v>
      </c>
      <c r="E27" s="30" t="s">
        <v>31</v>
      </c>
      <c r="F27" s="31">
        <v>16</v>
      </c>
      <c r="G27" s="66"/>
      <c r="H27" s="36"/>
      <c r="I27" s="32"/>
      <c r="J27" s="33"/>
      <c r="K27" s="64">
        <f>ROUND(Table423[[#This Row],[Column9]]*Table423[[#This Row],[Column12]],2)</f>
        <v>0</v>
      </c>
      <c r="L27" s="34">
        <f>Table423[[#This Row],[Column9]]-Table423[[#This Row],[Column10]]</f>
        <v>0</v>
      </c>
      <c r="M27" s="34">
        <f>Table423[[#This Row],[Column6]]*Table423[[#This Row],[Column15]]</f>
        <v>0</v>
      </c>
    </row>
    <row r="28" spans="1:13" s="17" customFormat="1" ht="24" x14ac:dyDescent="0.2">
      <c r="A28" s="23">
        <v>14</v>
      </c>
      <c r="B28" s="28" t="s">
        <v>150</v>
      </c>
      <c r="C28" s="29" t="s">
        <v>151</v>
      </c>
      <c r="D28" s="65" t="s">
        <v>152</v>
      </c>
      <c r="E28" s="30" t="s">
        <v>31</v>
      </c>
      <c r="F28" s="31">
        <v>16</v>
      </c>
      <c r="G28" s="66"/>
      <c r="H28" s="36"/>
      <c r="I28" s="32"/>
      <c r="J28" s="33"/>
      <c r="K28" s="64">
        <f>ROUND(Table423[[#This Row],[Column9]]*Table423[[#This Row],[Column12]],2)</f>
        <v>0</v>
      </c>
      <c r="L28" s="34">
        <f>Table423[[#This Row],[Column9]]-Table423[[#This Row],[Column10]]</f>
        <v>0</v>
      </c>
      <c r="M28" s="34">
        <f>Table423[[#This Row],[Column6]]*Table423[[#This Row],[Column15]]</f>
        <v>0</v>
      </c>
    </row>
    <row r="29" spans="1:13" s="17" customFormat="1" ht="24" x14ac:dyDescent="0.2">
      <c r="A29" s="23">
        <v>15</v>
      </c>
      <c r="B29" s="28" t="s">
        <v>153</v>
      </c>
      <c r="C29" s="29" t="s">
        <v>154</v>
      </c>
      <c r="D29" s="65" t="s">
        <v>155</v>
      </c>
      <c r="E29" s="30" t="s">
        <v>31</v>
      </c>
      <c r="F29" s="31">
        <v>2</v>
      </c>
      <c r="G29" s="66"/>
      <c r="H29" s="36"/>
      <c r="I29" s="32"/>
      <c r="J29" s="33"/>
      <c r="K29" s="64">
        <f>ROUND(Table423[[#This Row],[Column9]]*Table423[[#This Row],[Column12]],2)</f>
        <v>0</v>
      </c>
      <c r="L29" s="34">
        <f>Table423[[#This Row],[Column9]]-Table423[[#This Row],[Column10]]</f>
        <v>0</v>
      </c>
      <c r="M29" s="34">
        <f>Table423[[#This Row],[Column6]]*Table423[[#This Row],[Column15]]</f>
        <v>0</v>
      </c>
    </row>
    <row r="30" spans="1:13" s="17" customFormat="1" ht="24" x14ac:dyDescent="0.2">
      <c r="A30" s="23">
        <v>16</v>
      </c>
      <c r="B30" s="28" t="s">
        <v>156</v>
      </c>
      <c r="C30" s="29" t="s">
        <v>157</v>
      </c>
      <c r="D30" s="65" t="s">
        <v>158</v>
      </c>
      <c r="E30" s="30" t="s">
        <v>31</v>
      </c>
      <c r="F30" s="31">
        <v>1</v>
      </c>
      <c r="G30" s="66"/>
      <c r="H30" s="36"/>
      <c r="I30" s="32"/>
      <c r="J30" s="33"/>
      <c r="K30" s="64">
        <f>ROUND(Table423[[#This Row],[Column9]]*Table423[[#This Row],[Column12]],2)</f>
        <v>0</v>
      </c>
      <c r="L30" s="34">
        <f>Table423[[#This Row],[Column9]]-Table423[[#This Row],[Column10]]</f>
        <v>0</v>
      </c>
      <c r="M30" s="34">
        <f>Table423[[#This Row],[Column6]]*Table423[[#This Row],[Column15]]</f>
        <v>0</v>
      </c>
    </row>
    <row r="31" spans="1:13" s="17" customFormat="1" ht="12" x14ac:dyDescent="0.2">
      <c r="A31" s="51"/>
      <c r="B31" s="36"/>
      <c r="C31" s="53"/>
      <c r="D31" s="56"/>
      <c r="E31" s="57"/>
      <c r="F31" s="54"/>
      <c r="G31" s="36"/>
      <c r="H31" s="36"/>
      <c r="I31" s="32"/>
      <c r="J31" s="33"/>
      <c r="K31" s="32"/>
      <c r="L31" s="55"/>
      <c r="M31" s="55"/>
    </row>
    <row r="32" spans="1:13" s="41" customFormat="1" ht="21.75" customHeight="1" thickBot="1" x14ac:dyDescent="0.25">
      <c r="A32" s="58"/>
      <c r="B32" s="38"/>
      <c r="C32" s="37" t="s">
        <v>14</v>
      </c>
      <c r="D32" s="38"/>
      <c r="E32" s="38"/>
      <c r="F32" s="38"/>
      <c r="G32" s="38"/>
      <c r="H32" s="38"/>
      <c r="I32" s="39"/>
      <c r="J32" s="39"/>
      <c r="K32" s="39"/>
      <c r="L32" s="39"/>
      <c r="M32" s="40">
        <f>SUBTOTAL(109,Table423[[#All],[Column18]])</f>
        <v>0</v>
      </c>
    </row>
    <row r="33" spans="1:13" s="46" customFormat="1" ht="21.75" customHeight="1" thickTop="1" thickBot="1" x14ac:dyDescent="0.25">
      <c r="A33" s="59"/>
      <c r="B33" s="60"/>
      <c r="C33" s="42" t="s">
        <v>15</v>
      </c>
      <c r="D33" s="43"/>
      <c r="E33" s="43"/>
      <c r="F33" s="43"/>
      <c r="G33" s="43"/>
      <c r="H33" s="43"/>
      <c r="I33" s="44"/>
      <c r="J33" s="44"/>
      <c r="K33" s="44"/>
      <c r="L33" s="44"/>
      <c r="M33" s="45">
        <f>ROUND(M32*0.25,2)</f>
        <v>0</v>
      </c>
    </row>
    <row r="34" spans="1:13" s="46" customFormat="1" ht="21.75" customHeight="1" thickTop="1" x14ac:dyDescent="0.2">
      <c r="A34" s="61"/>
      <c r="B34" s="62"/>
      <c r="C34" s="47" t="s">
        <v>16</v>
      </c>
      <c r="D34" s="48"/>
      <c r="E34" s="48"/>
      <c r="F34" s="48"/>
      <c r="G34" s="48"/>
      <c r="H34" s="48"/>
      <c r="I34" s="49"/>
      <c r="J34" s="49"/>
      <c r="K34" s="49"/>
      <c r="L34" s="49"/>
      <c r="M34" s="50">
        <f>M32+M33</f>
        <v>0</v>
      </c>
    </row>
    <row r="35" spans="1:13" s="9" customFormat="1" ht="12.75" x14ac:dyDescent="0.2"/>
    <row r="36" spans="1:13" s="10" customFormat="1" ht="15" x14ac:dyDescent="0.25">
      <c r="A36" s="76" t="s">
        <v>17</v>
      </c>
      <c r="B36" s="76"/>
      <c r="C36" s="76"/>
      <c r="D36" s="76"/>
      <c r="E36" s="76"/>
      <c r="F36" s="76"/>
      <c r="G36" s="76"/>
      <c r="H36" s="76" t="s">
        <v>18</v>
      </c>
      <c r="I36" s="76"/>
      <c r="J36" s="76"/>
      <c r="K36" s="76"/>
      <c r="L36" s="76"/>
      <c r="M36" s="76"/>
    </row>
    <row r="37" spans="1:13" s="10" customFormat="1" ht="15" x14ac:dyDescent="0.25">
      <c r="A37" s="77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</row>
    <row r="38" spans="1:13" s="10" customFormat="1" ht="15" x14ac:dyDescent="0.25">
      <c r="G38" s="11" t="s">
        <v>19</v>
      </c>
    </row>
  </sheetData>
  <mergeCells count="27">
    <mergeCell ref="A36:G36"/>
    <mergeCell ref="H36:M36"/>
    <mergeCell ref="A37:G37"/>
    <mergeCell ref="H37:M37"/>
    <mergeCell ref="G13:G14"/>
    <mergeCell ref="H13:H14"/>
    <mergeCell ref="I13:I14"/>
    <mergeCell ref="J13:J14"/>
    <mergeCell ref="K13:K14"/>
    <mergeCell ref="L13:L14"/>
    <mergeCell ref="D7:M7"/>
    <mergeCell ref="D8:M8"/>
    <mergeCell ref="A10:M10"/>
    <mergeCell ref="A11:M11"/>
    <mergeCell ref="A13:A14"/>
    <mergeCell ref="B13:B14"/>
    <mergeCell ref="C13:C14"/>
    <mergeCell ref="D13:D14"/>
    <mergeCell ref="E13:E14"/>
    <mergeCell ref="F13:F14"/>
    <mergeCell ref="M13:M14"/>
    <mergeCell ref="D6:M6"/>
    <mergeCell ref="D1:M1"/>
    <mergeCell ref="D2:M2"/>
    <mergeCell ref="D3:M3"/>
    <mergeCell ref="D4:M4"/>
    <mergeCell ref="D5:M5"/>
  </mergeCells>
  <conditionalFormatting sqref="D15:D30">
    <cfRule type="duplicateValues" dxfId="28" priority="4"/>
  </conditionalFormatting>
  <pageMargins left="0.19685039370078741" right="0.19685039370078741" top="0.39370078740157483" bottom="0.39370078740157483" header="0.31496062992125984" footer="0.31496062992125984"/>
  <pageSetup paperSize="9" scale="70" orientation="landscape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GRUPA 1</vt:lpstr>
      <vt:lpstr>GRUPA 2-izmjena 14 06 2018</vt:lpstr>
      <vt:lpstr>GRUPA 3-izmjena 14 06 2018</vt:lpstr>
      <vt:lpstr>'GRUPA 1'!Print_Area</vt:lpstr>
      <vt:lpstr>'GRUPA 2-izmjena 14 06 2018'!Print_Area</vt:lpstr>
      <vt:lpstr>'GRUPA 3-izmjena 14 06 2018'!Print_Area</vt:lpstr>
      <vt:lpstr>'GRUPA 1'!Print_Titles</vt:lpstr>
      <vt:lpstr>'GRUPA 2-izmjena 14 06 2018'!Print_Titles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Ćorić Deni</cp:lastModifiedBy>
  <cp:lastPrinted>2018-06-14T06:32:17Z</cp:lastPrinted>
  <dcterms:created xsi:type="dcterms:W3CDTF">1996-10-14T23:33:28Z</dcterms:created>
  <dcterms:modified xsi:type="dcterms:W3CDTF">2018-06-14T06:32:28Z</dcterms:modified>
</cp:coreProperties>
</file>